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国贸" sheetId="13" r:id="rId1"/>
    <sheet name="金融" sheetId="11" r:id="rId2"/>
    <sheet name="信管" sheetId="12" r:id="rId3"/>
    <sheet name="工管" sheetId="14" r:id="rId4"/>
    <sheet name="市营" sheetId="10" r:id="rId5"/>
    <sheet name="电商" sheetId="9" r:id="rId6"/>
    <sheet name="会计" sheetId="7" r:id="rId7"/>
    <sheet name="财管" sheetId="8" r:id="rId8"/>
  </sheets>
  <externalReferences>
    <externalReference r:id="rId9"/>
  </externalReferences>
  <calcPr calcId="144525"/>
</workbook>
</file>

<file path=xl/sharedStrings.xml><?xml version="1.0" encoding="utf-8"?>
<sst xmlns="http://schemas.openxmlformats.org/spreadsheetml/2006/main" count="833">
  <si>
    <t>经济管理学院国贸专业2019-2020学年学生综合素质考核表（公示版）</t>
  </si>
  <si>
    <t>附件5</t>
  </si>
  <si>
    <t>类别</t>
  </si>
  <si>
    <t>智育部分（70%）</t>
  </si>
  <si>
    <t>德育部分（20%）</t>
  </si>
  <si>
    <t>体育部分（10%）</t>
  </si>
  <si>
    <t>综合 测评分</t>
  </si>
  <si>
    <t>综合测评排名</t>
  </si>
  <si>
    <t>奖学金等级</t>
  </si>
  <si>
    <t>事项</t>
  </si>
  <si>
    <r>
      <rPr>
        <b/>
        <sz val="10"/>
        <rFont val="宋体"/>
        <charset val="134"/>
      </rPr>
      <t>智育基础分</t>
    </r>
    <r>
      <rPr>
        <sz val="10"/>
        <rFont val="宋体"/>
        <charset val="134"/>
      </rPr>
      <t>（平均学分绩）</t>
    </r>
  </si>
  <si>
    <t>智育平均学分绩排名</t>
  </si>
  <si>
    <t>智育加分</t>
  </si>
  <si>
    <t>智育积分</t>
  </si>
  <si>
    <t>智育  折合分</t>
  </si>
  <si>
    <t>德育基础分</t>
  </si>
  <si>
    <t>德育扣分</t>
  </si>
  <si>
    <t>德育积分</t>
  </si>
  <si>
    <t>德育 折合分</t>
  </si>
  <si>
    <t>体育 基础分</t>
  </si>
  <si>
    <t>体育加分</t>
  </si>
  <si>
    <t>体育积分</t>
  </si>
  <si>
    <t>体育 折合分</t>
  </si>
  <si>
    <t>答辩基础分</t>
  </si>
  <si>
    <t>答辩折合分</t>
  </si>
  <si>
    <t>就业</t>
  </si>
  <si>
    <t>四级</t>
  </si>
  <si>
    <t>六级</t>
  </si>
  <si>
    <t>政治课平均分</t>
  </si>
  <si>
    <t>政治课折合分</t>
  </si>
  <si>
    <t>四条考核</t>
  </si>
  <si>
    <t>四项考勤</t>
  </si>
  <si>
    <t>基础总分</t>
  </si>
  <si>
    <t>干部加分</t>
  </si>
  <si>
    <t>义务献血</t>
  </si>
  <si>
    <t>加分总分</t>
  </si>
  <si>
    <t>不及格</t>
  </si>
  <si>
    <t>处分</t>
  </si>
  <si>
    <t>扣分总分</t>
  </si>
  <si>
    <t>国家</t>
  </si>
  <si>
    <t>省级</t>
  </si>
  <si>
    <t>市级</t>
  </si>
  <si>
    <t>校级</t>
  </si>
  <si>
    <t>院级</t>
  </si>
  <si>
    <t>时间</t>
  </si>
  <si>
    <t>序号</t>
  </si>
  <si>
    <t>姓名</t>
  </si>
  <si>
    <t>李宁</t>
  </si>
  <si>
    <t>1</t>
  </si>
  <si>
    <t>8</t>
  </si>
  <si>
    <t>一等</t>
  </si>
  <si>
    <t>闫虹宇</t>
  </si>
  <si>
    <t>2</t>
  </si>
  <si>
    <t>学委+5</t>
  </si>
  <si>
    <t>25</t>
  </si>
  <si>
    <t>三等</t>
  </si>
  <si>
    <t>毛晶晶</t>
  </si>
  <si>
    <t>3</t>
  </si>
  <si>
    <t>刘翔宇</t>
  </si>
  <si>
    <t>4</t>
  </si>
  <si>
    <t>康警元</t>
  </si>
  <si>
    <t>5</t>
  </si>
  <si>
    <t>9</t>
  </si>
  <si>
    <t>二等</t>
  </si>
  <si>
    <t>张子月</t>
  </si>
  <si>
    <t>6</t>
  </si>
  <si>
    <t>李晓衣</t>
  </si>
  <si>
    <t>7</t>
  </si>
  <si>
    <t>57</t>
  </si>
  <si>
    <t>一等资格</t>
  </si>
  <si>
    <t>丁怡文</t>
  </si>
  <si>
    <t>12</t>
  </si>
  <si>
    <t>杨萌</t>
  </si>
  <si>
    <t>杨晌</t>
  </si>
  <si>
    <t>10</t>
  </si>
  <si>
    <t>22</t>
  </si>
  <si>
    <t>刘洋</t>
  </si>
  <si>
    <t>11</t>
  </si>
  <si>
    <t>寝室长+5</t>
  </si>
  <si>
    <t>20</t>
  </si>
  <si>
    <t>王岳楠</t>
  </si>
  <si>
    <t>26</t>
  </si>
  <si>
    <t>陆一卉</t>
  </si>
  <si>
    <t>13</t>
  </si>
  <si>
    <t>32</t>
  </si>
  <si>
    <t>任昱秀</t>
  </si>
  <si>
    <t>14</t>
  </si>
  <si>
    <t>38</t>
  </si>
  <si>
    <t>王佳璇</t>
  </si>
  <si>
    <t>15</t>
  </si>
  <si>
    <t>24</t>
  </si>
  <si>
    <t>王聪</t>
  </si>
  <si>
    <t>16</t>
  </si>
  <si>
    <t>张婷婷</t>
  </si>
  <si>
    <t>17</t>
  </si>
  <si>
    <t>孔维莹</t>
  </si>
  <si>
    <t>18</t>
  </si>
  <si>
    <t>张爽</t>
  </si>
  <si>
    <t>19</t>
  </si>
  <si>
    <t>许家惠</t>
  </si>
  <si>
    <t>21</t>
  </si>
  <si>
    <t>秦凯</t>
  </si>
  <si>
    <t>23</t>
  </si>
  <si>
    <t>苏洁</t>
  </si>
  <si>
    <t>47</t>
  </si>
  <si>
    <t>二等资格</t>
  </si>
  <si>
    <t>孙玉楠</t>
  </si>
  <si>
    <t>王左</t>
  </si>
  <si>
    <t>班长+8</t>
  </si>
  <si>
    <t>辛楠</t>
  </si>
  <si>
    <t>28</t>
  </si>
  <si>
    <t>刘宏御</t>
  </si>
  <si>
    <t>43</t>
  </si>
  <si>
    <t>宋继宇</t>
  </si>
  <si>
    <t>27</t>
  </si>
  <si>
    <t>54</t>
  </si>
  <si>
    <t>张一涵</t>
  </si>
  <si>
    <t>29</t>
  </si>
  <si>
    <t>林靖航</t>
  </si>
  <si>
    <t>36</t>
  </si>
  <si>
    <t>李思宇</t>
  </si>
  <si>
    <t>30</t>
  </si>
  <si>
    <t>48</t>
  </si>
  <si>
    <t>张微丽</t>
  </si>
  <si>
    <t>31</t>
  </si>
  <si>
    <t>55</t>
  </si>
  <si>
    <t>龙禹辰</t>
  </si>
  <si>
    <t>35</t>
  </si>
  <si>
    <t>姬丽凤</t>
  </si>
  <si>
    <t>33</t>
  </si>
  <si>
    <t>34</t>
  </si>
  <si>
    <t>张钧格</t>
  </si>
  <si>
    <t>41</t>
  </si>
  <si>
    <t>赵成炎</t>
  </si>
  <si>
    <t>44</t>
  </si>
  <si>
    <t>崔瀛</t>
  </si>
  <si>
    <t>60</t>
  </si>
  <si>
    <t>武雪峰</t>
  </si>
  <si>
    <t>37</t>
  </si>
  <si>
    <t>49</t>
  </si>
  <si>
    <t>三等资格</t>
  </si>
  <si>
    <t>陈婷</t>
  </si>
  <si>
    <t>邹方媛</t>
  </si>
  <si>
    <t>39</t>
  </si>
  <si>
    <t>58</t>
  </si>
  <si>
    <t>敖杰</t>
  </si>
  <si>
    <t>40</t>
  </si>
  <si>
    <t>王林</t>
  </si>
  <si>
    <t>42</t>
  </si>
  <si>
    <t>董冠含</t>
  </si>
  <si>
    <t>汪厚男</t>
  </si>
  <si>
    <t>46</t>
  </si>
  <si>
    <t>圣祥宇</t>
  </si>
  <si>
    <t>52</t>
  </si>
  <si>
    <t>梁哲铭</t>
  </si>
  <si>
    <t>45</t>
  </si>
  <si>
    <t>72</t>
  </si>
  <si>
    <t>王佳洋</t>
  </si>
  <si>
    <t>吴溪宁</t>
  </si>
  <si>
    <t>61</t>
  </si>
  <si>
    <t>邹洁儒</t>
  </si>
  <si>
    <t>曹阳</t>
  </si>
  <si>
    <t>陈成英</t>
  </si>
  <si>
    <t>51</t>
  </si>
  <si>
    <t>郑远洋</t>
  </si>
  <si>
    <t>50</t>
  </si>
  <si>
    <t>刘畅</t>
  </si>
  <si>
    <t>葛欣岳</t>
  </si>
  <si>
    <t>53</t>
  </si>
  <si>
    <t>苏昊民</t>
  </si>
  <si>
    <t>李浩</t>
  </si>
  <si>
    <t>67</t>
  </si>
  <si>
    <t>王岩</t>
  </si>
  <si>
    <t>56</t>
  </si>
  <si>
    <t>沈婷婷</t>
  </si>
  <si>
    <t>李鑫</t>
  </si>
  <si>
    <t>70</t>
  </si>
  <si>
    <t>彭丽媛</t>
  </si>
  <si>
    <t>59</t>
  </si>
  <si>
    <t>62</t>
  </si>
  <si>
    <t>夏恩泽</t>
  </si>
  <si>
    <t>高雪莉</t>
  </si>
  <si>
    <t>69</t>
  </si>
  <si>
    <t>刘师佳</t>
  </si>
  <si>
    <t>63</t>
  </si>
  <si>
    <t>付佳慧</t>
  </si>
  <si>
    <t>64</t>
  </si>
  <si>
    <t>赵子衡</t>
  </si>
  <si>
    <t>曹芮涵</t>
  </si>
  <si>
    <t>65</t>
  </si>
  <si>
    <t>团支书+8</t>
  </si>
  <si>
    <t>彭磷</t>
  </si>
  <si>
    <t>66</t>
  </si>
  <si>
    <t>李松凇</t>
  </si>
  <si>
    <t>张春雨</t>
  </si>
  <si>
    <t>68</t>
  </si>
  <si>
    <t>霍广宇</t>
  </si>
  <si>
    <t>李爽</t>
  </si>
  <si>
    <t>符史焱</t>
  </si>
  <si>
    <t>71</t>
  </si>
  <si>
    <t>高忱</t>
  </si>
  <si>
    <t>73</t>
  </si>
  <si>
    <t>李思璇</t>
  </si>
  <si>
    <t>经济管理学院会计学专业2019-2020学年学生综合素质考核表（公示版）</t>
  </si>
  <si>
    <t>童伟哲</t>
  </si>
  <si>
    <t>于海霞</t>
  </si>
  <si>
    <t>吴海铭</t>
  </si>
  <si>
    <t>蒙雨</t>
  </si>
  <si>
    <t>梁爽</t>
  </si>
  <si>
    <t>郭越</t>
  </si>
  <si>
    <r>
      <rPr>
        <sz val="11"/>
        <rFont val="宋体"/>
        <charset val="134"/>
        <scheme val="minor"/>
      </rPr>
      <t>寝室长+</t>
    </r>
    <r>
      <rPr>
        <sz val="11"/>
        <rFont val="宋体"/>
        <charset val="134"/>
        <scheme val="minor"/>
      </rPr>
      <t>5</t>
    </r>
  </si>
  <si>
    <t>张睿涵</t>
  </si>
  <si>
    <r>
      <rPr>
        <sz val="11"/>
        <rFont val="宋体"/>
        <charset val="134"/>
        <scheme val="minor"/>
      </rPr>
      <t>团支书+</t>
    </r>
    <r>
      <rPr>
        <sz val="11"/>
        <rFont val="宋体"/>
        <charset val="134"/>
        <scheme val="minor"/>
      </rPr>
      <t>8</t>
    </r>
  </si>
  <si>
    <t>许钊敏</t>
  </si>
  <si>
    <t>王鑫昕</t>
  </si>
  <si>
    <t>赵若昕</t>
  </si>
  <si>
    <t>张凌媛</t>
  </si>
  <si>
    <t>崔安琪</t>
  </si>
  <si>
    <t>周若雪</t>
  </si>
  <si>
    <t>高红伟</t>
  </si>
  <si>
    <r>
      <rPr>
        <sz val="11"/>
        <rFont val="宋体"/>
        <charset val="134"/>
        <scheme val="minor"/>
      </rPr>
      <t>宣委+</t>
    </r>
    <r>
      <rPr>
        <sz val="11"/>
        <rFont val="宋体"/>
        <charset val="134"/>
        <scheme val="minor"/>
      </rPr>
      <t>5</t>
    </r>
  </si>
  <si>
    <t>杨慧玲</t>
  </si>
  <si>
    <t>吴渤铠</t>
  </si>
  <si>
    <t>曲宁</t>
  </si>
  <si>
    <t>王婧瑄</t>
  </si>
  <si>
    <t>张宇星</t>
  </si>
  <si>
    <t>沈曙光</t>
  </si>
  <si>
    <t>姚熙杰</t>
  </si>
  <si>
    <t>尹海权</t>
  </si>
  <si>
    <r>
      <rPr>
        <sz val="11"/>
        <rFont val="宋体"/>
        <charset val="134"/>
        <scheme val="minor"/>
      </rPr>
      <t>班长+</t>
    </r>
    <r>
      <rPr>
        <sz val="11"/>
        <rFont val="宋体"/>
        <charset val="134"/>
        <scheme val="minor"/>
      </rPr>
      <t>8</t>
    </r>
  </si>
  <si>
    <t>王芷莹</t>
  </si>
  <si>
    <t>张一铭</t>
  </si>
  <si>
    <t>张皓然</t>
  </si>
  <si>
    <t>魏文雪</t>
  </si>
  <si>
    <t>陈娜</t>
  </si>
  <si>
    <t>姜占宇</t>
  </si>
  <si>
    <t>冯越</t>
  </si>
  <si>
    <t>张朝琳</t>
  </si>
  <si>
    <t>邵爽</t>
  </si>
  <si>
    <t>徐巍</t>
  </si>
  <si>
    <t>冯人元</t>
  </si>
  <si>
    <t>郭嘉琪</t>
  </si>
  <si>
    <t>汤迈</t>
  </si>
  <si>
    <t>陈艺鑫</t>
  </si>
  <si>
    <t>龚湘宇</t>
  </si>
  <si>
    <t>龙开巧</t>
  </si>
  <si>
    <t>郭芷祯</t>
  </si>
  <si>
    <t>刘增科</t>
  </si>
  <si>
    <r>
      <rPr>
        <sz val="11"/>
        <rFont val="宋体"/>
        <charset val="134"/>
        <scheme val="minor"/>
      </rPr>
      <t>寝室长+</t>
    </r>
    <r>
      <rPr>
        <sz val="11"/>
        <rFont val="宋体"/>
        <charset val="134"/>
        <scheme val="minor"/>
      </rPr>
      <t>3</t>
    </r>
  </si>
  <si>
    <t>蒋昕一</t>
  </si>
  <si>
    <t>祁竞汇</t>
  </si>
  <si>
    <t>谷筝</t>
  </si>
  <si>
    <t>刘兰飞</t>
  </si>
  <si>
    <t>李瑞雪</t>
  </si>
  <si>
    <t>刘东南</t>
  </si>
  <si>
    <t>金娟</t>
  </si>
  <si>
    <t>董慧芬</t>
  </si>
  <si>
    <t>胡建丽</t>
  </si>
  <si>
    <t>王肖肖</t>
  </si>
  <si>
    <t>贾雪瑶</t>
  </si>
  <si>
    <t>梁振鹏</t>
  </si>
  <si>
    <t>李菊蕊</t>
  </si>
  <si>
    <t>78</t>
  </si>
  <si>
    <t>李际霞</t>
  </si>
  <si>
    <t>75</t>
  </si>
  <si>
    <t>张涛</t>
  </si>
  <si>
    <t>李玥</t>
  </si>
  <si>
    <t>肖鑫娥</t>
  </si>
  <si>
    <t>王美夫</t>
  </si>
  <si>
    <t>80</t>
  </si>
  <si>
    <t>张泽宇</t>
  </si>
  <si>
    <t>孟庭宇</t>
  </si>
  <si>
    <t>杨航</t>
  </si>
  <si>
    <t>赫飞龙</t>
  </si>
  <si>
    <t>刘媞</t>
  </si>
  <si>
    <t>刘美含</t>
  </si>
  <si>
    <t>79</t>
  </si>
  <si>
    <t>王睦祺</t>
  </si>
  <si>
    <t>77</t>
  </si>
  <si>
    <t>杨辉</t>
  </si>
  <si>
    <t>刘天华</t>
  </si>
  <si>
    <t>81</t>
  </si>
  <si>
    <t>李雨琳</t>
  </si>
  <si>
    <t>76</t>
  </si>
  <si>
    <t>刘楠楠</t>
  </si>
  <si>
    <r>
      <rPr>
        <sz val="12"/>
        <rFont val="宋体"/>
        <charset val="134"/>
      </rPr>
      <t>寝室长+</t>
    </r>
    <r>
      <rPr>
        <sz val="12"/>
        <rFont val="宋体"/>
        <charset val="134"/>
      </rPr>
      <t>5</t>
    </r>
  </si>
  <si>
    <t>包尔江·依斯塔力</t>
  </si>
  <si>
    <t>冯子家</t>
  </si>
  <si>
    <t>84</t>
  </si>
  <si>
    <t>刘岩</t>
  </si>
  <si>
    <t>刘士源</t>
  </si>
  <si>
    <t>马恺潼</t>
  </si>
  <si>
    <t>74</t>
  </si>
  <si>
    <t>83</t>
  </si>
  <si>
    <t>关禹梵</t>
  </si>
  <si>
    <t>刘子豪</t>
  </si>
  <si>
    <t>82</t>
  </si>
  <si>
    <t>梁永华</t>
  </si>
  <si>
    <t>李志宏</t>
  </si>
  <si>
    <t>刘家彤</t>
  </si>
  <si>
    <t>处阿克·金恩斯汗</t>
  </si>
  <si>
    <t>王祎旻</t>
  </si>
  <si>
    <t>85</t>
  </si>
  <si>
    <t>唐湘龙</t>
  </si>
  <si>
    <t>朱新元</t>
  </si>
  <si>
    <t>潘柏旭</t>
  </si>
  <si>
    <t>王鑫淼</t>
  </si>
  <si>
    <t>李长悦</t>
  </si>
  <si>
    <t>86</t>
  </si>
  <si>
    <t>张光伟</t>
  </si>
  <si>
    <t>组织委员+5</t>
  </si>
  <si>
    <t>李媛媛</t>
  </si>
  <si>
    <t>白硕</t>
  </si>
  <si>
    <t>王明</t>
  </si>
  <si>
    <t>沈蒙爱</t>
  </si>
  <si>
    <t>郑文</t>
  </si>
  <si>
    <t>刘邓佳</t>
  </si>
  <si>
    <t>葛丁疑</t>
  </si>
  <si>
    <t>团支书+8、通表+4</t>
  </si>
  <si>
    <t>孟照楠</t>
  </si>
  <si>
    <t>张默涵</t>
  </si>
  <si>
    <t>张笑临</t>
  </si>
  <si>
    <t>宣传委员+5</t>
  </si>
  <si>
    <t>曹晓宁</t>
  </si>
  <si>
    <t>赵欣怡</t>
  </si>
  <si>
    <t>刘思青</t>
  </si>
  <si>
    <r>
      <rPr>
        <sz val="11"/>
        <rFont val="宋体"/>
        <charset val="134"/>
        <scheme val="minor"/>
      </rPr>
      <t>生活班长+</t>
    </r>
    <r>
      <rPr>
        <sz val="11"/>
        <rFont val="宋体"/>
        <charset val="134"/>
        <scheme val="minor"/>
      </rPr>
      <t>5</t>
    </r>
  </si>
  <si>
    <t>郭昊楠</t>
  </si>
  <si>
    <t>于昕桐</t>
  </si>
  <si>
    <t>赵琳</t>
  </si>
  <si>
    <t>高孟崎</t>
  </si>
  <si>
    <t>刘俊雄</t>
  </si>
  <si>
    <t>薛云龙</t>
  </si>
  <si>
    <t>单缨</t>
  </si>
  <si>
    <t>学习委员+5</t>
  </si>
  <si>
    <t>高志强</t>
  </si>
  <si>
    <t>王佰帝</t>
  </si>
  <si>
    <t>王光伟</t>
  </si>
  <si>
    <t>吕品</t>
  </si>
  <si>
    <t>王广俊</t>
  </si>
  <si>
    <t>体育委员+5</t>
  </si>
  <si>
    <t>郑天翔</t>
  </si>
  <si>
    <t>闫泽</t>
  </si>
  <si>
    <t>梁现艳</t>
  </si>
  <si>
    <t>郑月华</t>
  </si>
  <si>
    <t>宋青松</t>
  </si>
  <si>
    <t>刘连鹏</t>
  </si>
  <si>
    <t>李鑫源</t>
  </si>
  <si>
    <t>陈益浩</t>
  </si>
  <si>
    <t>文艺委员+5</t>
  </si>
  <si>
    <t>梁士杰</t>
  </si>
  <si>
    <t>朱崇文</t>
  </si>
  <si>
    <t>李壮</t>
  </si>
  <si>
    <t>经济管理学院工商管理专业2019-2020学年学生综合素质考核表（公示版）</t>
  </si>
  <si>
    <t>就业10%</t>
  </si>
  <si>
    <t>赵香旭</t>
  </si>
  <si>
    <t>周鑫</t>
  </si>
  <si>
    <t xml:space="preserve">寝室长+5 </t>
  </si>
  <si>
    <t>陈洋</t>
  </si>
  <si>
    <t>吕美香</t>
  </si>
  <si>
    <t>李恒</t>
  </si>
  <si>
    <t>崔维晴</t>
  </si>
  <si>
    <t>任长伟</t>
  </si>
  <si>
    <t>于宁</t>
  </si>
  <si>
    <t>雒银宇</t>
  </si>
  <si>
    <t>龙勇</t>
  </si>
  <si>
    <t>林依山</t>
  </si>
  <si>
    <t>杨玉娇</t>
  </si>
  <si>
    <t>文委+5</t>
  </si>
  <si>
    <t>吕天月</t>
  </si>
  <si>
    <t>张裕松</t>
  </si>
  <si>
    <t>体委+5</t>
  </si>
  <si>
    <t>冯诺帆</t>
  </si>
  <si>
    <t>朱勒德孜·沙尔山别克</t>
  </si>
  <si>
    <t>王子心</t>
  </si>
  <si>
    <t>支书+8</t>
  </si>
  <si>
    <t>范海云</t>
  </si>
  <si>
    <t>陈春妹</t>
  </si>
  <si>
    <t>生活班长+5</t>
  </si>
  <si>
    <t>王欣</t>
  </si>
  <si>
    <t>刘盎硕</t>
  </si>
  <si>
    <t>张雅峰</t>
  </si>
  <si>
    <t>周殿超</t>
  </si>
  <si>
    <t>张恒</t>
  </si>
  <si>
    <t>王靖雯</t>
  </si>
  <si>
    <t>姚伟琰</t>
  </si>
  <si>
    <t>郭倩钰</t>
  </si>
  <si>
    <t>刘昌海</t>
  </si>
  <si>
    <t>蒙婷婷</t>
  </si>
  <si>
    <t>王兴成</t>
  </si>
  <si>
    <t>王一鸣</t>
  </si>
  <si>
    <t>付师源</t>
  </si>
  <si>
    <t>郭慧博</t>
  </si>
  <si>
    <t>牟奇星</t>
  </si>
  <si>
    <t>符芳珏</t>
  </si>
  <si>
    <t>朱卿谊</t>
  </si>
  <si>
    <t>曹晶茗</t>
  </si>
  <si>
    <t>吕萧萌</t>
  </si>
  <si>
    <t>徐敏</t>
  </si>
  <si>
    <t>邓思思</t>
  </si>
  <si>
    <t>王建明</t>
  </si>
  <si>
    <t>于佳辉</t>
  </si>
  <si>
    <t>组织部部长+10</t>
  </si>
  <si>
    <t>郭晓</t>
  </si>
  <si>
    <t>李婷</t>
  </si>
  <si>
    <t>宣委+5</t>
  </si>
  <si>
    <t>张晟嘉</t>
  </si>
  <si>
    <t>组委+5</t>
  </si>
  <si>
    <t>宋雨鸽</t>
  </si>
  <si>
    <t>校副主席+10</t>
  </si>
  <si>
    <t>张宇世</t>
  </si>
  <si>
    <t>钱娟芳</t>
  </si>
  <si>
    <t>孙莹</t>
  </si>
  <si>
    <t>孙彦波</t>
  </si>
  <si>
    <t>张圣浩</t>
  </si>
  <si>
    <t>滕彦辰</t>
  </si>
  <si>
    <t>刘凤阳</t>
  </si>
  <si>
    <t>张娟茹</t>
  </si>
  <si>
    <t>欧阳邓曦</t>
  </si>
  <si>
    <t>卢奕彤</t>
  </si>
  <si>
    <t>学生会主席+10</t>
  </si>
  <si>
    <t>张杰</t>
  </si>
  <si>
    <t>王丹璐</t>
  </si>
  <si>
    <t>齐亚军</t>
  </si>
  <si>
    <t>吴琼</t>
  </si>
  <si>
    <t>翟冰</t>
  </si>
  <si>
    <t>陈盈方</t>
  </si>
  <si>
    <t>安弈星</t>
  </si>
  <si>
    <t>滕正娜</t>
  </si>
  <si>
    <t>郑箫笛</t>
  </si>
  <si>
    <t>张文凤</t>
  </si>
  <si>
    <t>徐洋洋</t>
  </si>
  <si>
    <t>黄春雨</t>
  </si>
  <si>
    <t>徐寒冰</t>
  </si>
  <si>
    <t>文晶晶</t>
  </si>
  <si>
    <t>徐浩</t>
  </si>
  <si>
    <t>刘佳依</t>
  </si>
  <si>
    <t>刘思岑</t>
  </si>
  <si>
    <t>赵春城</t>
  </si>
  <si>
    <t>王思奇</t>
  </si>
  <si>
    <t>王艳秋</t>
  </si>
  <si>
    <t>施俊竹</t>
  </si>
  <si>
    <t>费安然</t>
  </si>
  <si>
    <t>包翔中</t>
  </si>
  <si>
    <t>刘睿</t>
  </si>
  <si>
    <t>梁雪寒</t>
  </si>
  <si>
    <t>李琦</t>
  </si>
  <si>
    <t>罗蕊</t>
  </si>
  <si>
    <t>张远德</t>
  </si>
  <si>
    <t>杨欢</t>
  </si>
  <si>
    <t>孙晓玉</t>
  </si>
  <si>
    <t>洛松拉姆</t>
  </si>
  <si>
    <t>郑伟</t>
  </si>
  <si>
    <t>吴小龙</t>
  </si>
  <si>
    <t>白惠元</t>
  </si>
  <si>
    <t>刘宇鑫</t>
  </si>
  <si>
    <t>陈静莹</t>
  </si>
  <si>
    <t>聂迪</t>
  </si>
  <si>
    <t>李昕效</t>
  </si>
  <si>
    <t>李慧</t>
  </si>
  <si>
    <t>张鹏坤</t>
  </si>
  <si>
    <t>牛淋</t>
  </si>
  <si>
    <t>马宁</t>
  </si>
  <si>
    <t>陈倩倩</t>
  </si>
  <si>
    <t>张浩盈</t>
  </si>
  <si>
    <t>刘宇飞</t>
  </si>
  <si>
    <t>刘春草</t>
  </si>
  <si>
    <t>刘佳臻</t>
  </si>
  <si>
    <t>寝室长+5分</t>
  </si>
  <si>
    <t>刘书哲</t>
  </si>
  <si>
    <t>鲁悦</t>
  </si>
  <si>
    <t>冉小康</t>
  </si>
  <si>
    <t>邹昌武</t>
  </si>
  <si>
    <t>董海宁</t>
  </si>
  <si>
    <t>贾思林</t>
  </si>
  <si>
    <t>陈嘉雯</t>
  </si>
  <si>
    <t>卢栎亚</t>
  </si>
  <si>
    <t>生活班长+5分</t>
  </si>
  <si>
    <t>柴荣环</t>
  </si>
  <si>
    <t>组织委员+5分</t>
  </si>
  <si>
    <t>成彩霞</t>
  </si>
  <si>
    <t>蒋翰杰</t>
  </si>
  <si>
    <t>徐冬梅</t>
  </si>
  <si>
    <t>团支书+8分</t>
  </si>
  <si>
    <t>邢海珠</t>
  </si>
  <si>
    <t>周国萍</t>
  </si>
  <si>
    <t>李岩</t>
  </si>
  <si>
    <t>宣传委员+5分</t>
  </si>
  <si>
    <t>吉艳丽</t>
  </si>
  <si>
    <t>薄艳慧</t>
  </si>
  <si>
    <t>杨彩连</t>
  </si>
  <si>
    <t>李晓桐</t>
  </si>
  <si>
    <t>范美慧</t>
  </si>
  <si>
    <t>文彬蓉</t>
  </si>
  <si>
    <t>郝宇</t>
  </si>
  <si>
    <t>冯博</t>
  </si>
  <si>
    <t>班长+8分</t>
  </si>
  <si>
    <t>张家玉</t>
  </si>
  <si>
    <t>刘鼎</t>
  </si>
  <si>
    <t>董琳慧</t>
  </si>
  <si>
    <t>李雲</t>
  </si>
  <si>
    <t>国皓月</t>
  </si>
  <si>
    <t>学习委员+5分</t>
  </si>
  <si>
    <t>伍俊霖</t>
  </si>
  <si>
    <t>程丽萍</t>
  </si>
  <si>
    <t>挂科</t>
  </si>
  <si>
    <t>杨诗毓</t>
  </si>
  <si>
    <t>黄文贤</t>
  </si>
  <si>
    <t>成建聪</t>
  </si>
  <si>
    <t>林孟昊</t>
  </si>
  <si>
    <t>杜玉婷</t>
  </si>
  <si>
    <t>邵志明</t>
  </si>
  <si>
    <t>体育委员=5分</t>
  </si>
  <si>
    <t>龚荣琼</t>
  </si>
  <si>
    <t>蒋玉婷</t>
  </si>
  <si>
    <t>罗元苑</t>
  </si>
  <si>
    <t>周廷帅</t>
  </si>
  <si>
    <t>郑蝶</t>
  </si>
  <si>
    <t>吴海波</t>
  </si>
  <si>
    <t>李英荣</t>
  </si>
  <si>
    <t>富宏业</t>
  </si>
  <si>
    <t>田中意</t>
  </si>
  <si>
    <t>文艺委员+5分</t>
  </si>
  <si>
    <t>胡文静</t>
  </si>
  <si>
    <t>林家慧</t>
  </si>
  <si>
    <t>胡勇</t>
  </si>
  <si>
    <t>王鑫春</t>
  </si>
  <si>
    <t>张琳琳</t>
  </si>
  <si>
    <t>韦松</t>
  </si>
  <si>
    <t>陈洁慧</t>
  </si>
  <si>
    <t>胡丽雯</t>
  </si>
  <si>
    <t>刘晗琪</t>
  </si>
  <si>
    <t>林鲁威</t>
  </si>
  <si>
    <t>王泽</t>
  </si>
  <si>
    <t>瞿颖</t>
  </si>
  <si>
    <t>马俊辉</t>
  </si>
  <si>
    <t>赵印传</t>
  </si>
  <si>
    <t>艾飞</t>
  </si>
  <si>
    <t>高玉琦</t>
  </si>
  <si>
    <t>王静凡</t>
  </si>
  <si>
    <t>冯枫洛</t>
  </si>
  <si>
    <t>金媛女</t>
  </si>
  <si>
    <t>胡杰</t>
  </si>
  <si>
    <t>刘曙辉</t>
  </si>
  <si>
    <t>马晨</t>
  </si>
  <si>
    <t>孙庚</t>
  </si>
  <si>
    <t>章浩然</t>
  </si>
  <si>
    <t>王磊</t>
  </si>
  <si>
    <t>崔兰娟</t>
  </si>
  <si>
    <t>洪吉东</t>
  </si>
  <si>
    <t>倪月</t>
  </si>
  <si>
    <t>顾晶晶</t>
  </si>
  <si>
    <t>樊红</t>
  </si>
  <si>
    <t>白妥妥</t>
  </si>
  <si>
    <t>朱盈盈</t>
  </si>
  <si>
    <t>常乐</t>
  </si>
  <si>
    <t>曹丽佳</t>
  </si>
  <si>
    <t>张璐璐</t>
  </si>
  <si>
    <t>姜嵌馨</t>
  </si>
  <si>
    <t>耿悦</t>
  </si>
  <si>
    <t>124</t>
  </si>
  <si>
    <t>王昕竹</t>
  </si>
  <si>
    <t>黄岩琼</t>
  </si>
  <si>
    <t>孟佑圆</t>
  </si>
  <si>
    <t>赵慧</t>
  </si>
  <si>
    <t>周颖</t>
  </si>
  <si>
    <t>+5</t>
  </si>
  <si>
    <t>孟志鹏</t>
  </si>
  <si>
    <t>王玥阳</t>
  </si>
  <si>
    <t>101</t>
  </si>
  <si>
    <t>杨玲玲</t>
  </si>
  <si>
    <t>段思琦</t>
  </si>
  <si>
    <t>张芷蕴</t>
  </si>
  <si>
    <t>张芷宁</t>
  </si>
  <si>
    <t>林爱君</t>
  </si>
  <si>
    <t>曹春晓</t>
  </si>
  <si>
    <t>杨承达</t>
  </si>
  <si>
    <t>王金博</t>
  </si>
  <si>
    <t>周偲慧</t>
  </si>
  <si>
    <t>顾益宁</t>
  </si>
  <si>
    <t>韩余</t>
  </si>
  <si>
    <t>关婉迎</t>
  </si>
  <si>
    <t>张豆豆</t>
  </si>
  <si>
    <t>饶燕婷</t>
  </si>
  <si>
    <t>114</t>
  </si>
  <si>
    <t>龙悦</t>
  </si>
  <si>
    <t>翟月</t>
  </si>
  <si>
    <t>吴思橦</t>
  </si>
  <si>
    <t>潘梅</t>
  </si>
  <si>
    <t>李梓霞</t>
  </si>
  <si>
    <t>108</t>
  </si>
  <si>
    <t>周彤彤</t>
  </si>
  <si>
    <t>殷剑祥</t>
  </si>
  <si>
    <t>聂铭潞</t>
  </si>
  <si>
    <t>韩昱萱</t>
  </si>
  <si>
    <t>张睿婷</t>
  </si>
  <si>
    <t>王玉玲</t>
  </si>
  <si>
    <t>高林桐</t>
  </si>
  <si>
    <t>106</t>
  </si>
  <si>
    <t>刘美辰</t>
  </si>
  <si>
    <t>130</t>
  </si>
  <si>
    <t>安靓</t>
  </si>
  <si>
    <t>88</t>
  </si>
  <si>
    <t>王妍</t>
  </si>
  <si>
    <t>95</t>
  </si>
  <si>
    <t>郭迈蕾</t>
  </si>
  <si>
    <t>潘虹</t>
  </si>
  <si>
    <t>115</t>
  </si>
  <si>
    <t>杨雅淳</t>
  </si>
  <si>
    <t>93</t>
  </si>
  <si>
    <t>周旭</t>
  </si>
  <si>
    <t>105</t>
  </si>
  <si>
    <t>李淑睿</t>
  </si>
  <si>
    <t>117</t>
  </si>
  <si>
    <t>郭镇</t>
  </si>
  <si>
    <t>王馨</t>
  </si>
  <si>
    <t>塔镕宇</t>
  </si>
  <si>
    <t>王琴</t>
  </si>
  <si>
    <t>姜雨欣</t>
  </si>
  <si>
    <t>张紫缘</t>
  </si>
  <si>
    <t>王冉</t>
  </si>
  <si>
    <t>孙冬敏</t>
  </si>
  <si>
    <t>刘莹</t>
  </si>
  <si>
    <t>92</t>
  </si>
  <si>
    <t>马妍婷</t>
  </si>
  <si>
    <t>99</t>
  </si>
  <si>
    <t>张馨怡</t>
  </si>
  <si>
    <t>112</t>
  </si>
  <si>
    <t>李琪</t>
  </si>
  <si>
    <t>齐骁泷</t>
  </si>
  <si>
    <t>刘艳丽</t>
  </si>
  <si>
    <t>陈彤</t>
  </si>
  <si>
    <t>王天姝</t>
  </si>
  <si>
    <t>97</t>
  </si>
  <si>
    <t>刘新路</t>
  </si>
  <si>
    <t>费馨阅</t>
  </si>
  <si>
    <t>102</t>
  </si>
  <si>
    <t>汪文晶</t>
  </si>
  <si>
    <t>94</t>
  </si>
  <si>
    <t>索红梅</t>
  </si>
  <si>
    <t>张文新</t>
  </si>
  <si>
    <t>徐爽</t>
  </si>
  <si>
    <t>103</t>
  </si>
  <si>
    <t>岳昕竺</t>
  </si>
  <si>
    <t>111</t>
  </si>
  <si>
    <t>马铭</t>
  </si>
  <si>
    <t>张明睿</t>
  </si>
  <si>
    <t>郭青鑫</t>
  </si>
  <si>
    <t>116</t>
  </si>
  <si>
    <t>刘卓</t>
  </si>
  <si>
    <t>陈童</t>
  </si>
  <si>
    <t>巨盼盼</t>
  </si>
  <si>
    <t>100</t>
  </si>
  <si>
    <t>王丹辰</t>
  </si>
  <si>
    <t>131</t>
  </si>
  <si>
    <t>车玥</t>
  </si>
  <si>
    <t>王怡宁</t>
  </si>
  <si>
    <t>113</t>
  </si>
  <si>
    <t>朱悦萌</t>
  </si>
  <si>
    <t>蔡文婧</t>
  </si>
  <si>
    <t>126</t>
  </si>
  <si>
    <t>王娜</t>
  </si>
  <si>
    <t>132</t>
  </si>
  <si>
    <t>刘李洋</t>
  </si>
  <si>
    <t>87</t>
  </si>
  <si>
    <t>冯奥涵</t>
  </si>
  <si>
    <t>郑华悦</t>
  </si>
  <si>
    <t>89</t>
  </si>
  <si>
    <t>王静</t>
  </si>
  <si>
    <t>90</t>
  </si>
  <si>
    <t>96</t>
  </si>
  <si>
    <t>郑婉婷</t>
  </si>
  <si>
    <t>91</t>
  </si>
  <si>
    <t>104</t>
  </si>
  <si>
    <t>章婷婷</t>
  </si>
  <si>
    <t>107</t>
  </si>
  <si>
    <t>马琳</t>
  </si>
  <si>
    <t>122</t>
  </si>
  <si>
    <t>梁中华</t>
  </si>
  <si>
    <t>王旭</t>
  </si>
  <si>
    <t>解悦</t>
  </si>
  <si>
    <t>吕淑玲</t>
  </si>
  <si>
    <t>110</t>
  </si>
  <si>
    <t>安思源</t>
  </si>
  <si>
    <t>98</t>
  </si>
  <si>
    <t>帕里玛·努尔得别克</t>
  </si>
  <si>
    <t>裴辰来</t>
  </si>
  <si>
    <t>董雨涵</t>
  </si>
  <si>
    <t>杨碧馨</t>
  </si>
  <si>
    <t>133</t>
  </si>
  <si>
    <t>魏春宇</t>
  </si>
  <si>
    <t>倪阳</t>
  </si>
  <si>
    <t>于菲</t>
  </si>
  <si>
    <t>119</t>
  </si>
  <si>
    <t>陈姝凝</t>
  </si>
  <si>
    <t>127</t>
  </si>
  <si>
    <t>李学明</t>
  </si>
  <si>
    <t>134</t>
  </si>
  <si>
    <t>金士双</t>
  </si>
  <si>
    <t>109</t>
  </si>
  <si>
    <t>李佳宁</t>
  </si>
  <si>
    <t>125</t>
  </si>
  <si>
    <t>陈譞华</t>
  </si>
  <si>
    <t>张雅楠</t>
  </si>
  <si>
    <t>鄂一族</t>
  </si>
  <si>
    <t>孙慧玥</t>
  </si>
  <si>
    <t>蔡方立</t>
  </si>
  <si>
    <t>何之行</t>
  </si>
  <si>
    <t>121</t>
  </si>
  <si>
    <t>郭美琳</t>
  </si>
  <si>
    <t>王义鑫</t>
  </si>
  <si>
    <t>118</t>
  </si>
  <si>
    <t>120</t>
  </si>
  <si>
    <t>熊天宁</t>
  </si>
  <si>
    <t>沈泽川</t>
  </si>
  <si>
    <t>张欢</t>
  </si>
  <si>
    <t>葛松</t>
  </si>
  <si>
    <t>129</t>
  </si>
  <si>
    <t>孙冬</t>
  </si>
  <si>
    <t>123</t>
  </si>
  <si>
    <t>邵思惠</t>
  </si>
  <si>
    <t>滕飞</t>
  </si>
  <si>
    <t>朴舒敬</t>
  </si>
  <si>
    <t>赵家文</t>
  </si>
  <si>
    <t>阿岩·巴合提别克</t>
  </si>
  <si>
    <t>128</t>
  </si>
  <si>
    <t>刘晟宇</t>
  </si>
  <si>
    <t>马俊</t>
  </si>
  <si>
    <t>康晗晓</t>
  </si>
  <si>
    <t>张毅恒</t>
  </si>
  <si>
    <t>杨智超</t>
  </si>
  <si>
    <t>努尔布拉提·也尔保</t>
  </si>
  <si>
    <t>经济管理学院财管专业综合素质考核表（公示版）</t>
  </si>
  <si>
    <t>上学期智育成绩</t>
  </si>
  <si>
    <t>上学期智育70％×50％</t>
  </si>
  <si>
    <t>论文×40％</t>
  </si>
  <si>
    <t>智育折合总分</t>
  </si>
  <si>
    <t>智育排名</t>
  </si>
  <si>
    <t>德育20％×50％</t>
  </si>
  <si>
    <t>就业、考研等10分</t>
  </si>
  <si>
    <t>综合测评分</t>
  </si>
  <si>
    <t>总排名</t>
  </si>
  <si>
    <t>郭凤颖</t>
  </si>
  <si>
    <t>付亚楠</t>
  </si>
  <si>
    <t>单志影</t>
  </si>
  <si>
    <t>高婷</t>
  </si>
  <si>
    <t>赵美娇</t>
  </si>
  <si>
    <t>王璐莹</t>
  </si>
  <si>
    <t>许珂妍</t>
  </si>
  <si>
    <t>毛思琴</t>
  </si>
  <si>
    <t>胡思梦</t>
  </si>
  <si>
    <t>魏新颖</t>
  </si>
  <si>
    <t>华婧扬</t>
  </si>
  <si>
    <t>李平平</t>
  </si>
  <si>
    <t>黄钦</t>
  </si>
  <si>
    <t>陈方崴</t>
  </si>
  <si>
    <t>陆诗颖</t>
  </si>
  <si>
    <t>杨镜文</t>
  </si>
  <si>
    <t>李征</t>
  </si>
  <si>
    <t>赵君萱</t>
  </si>
  <si>
    <t>崔丽玲</t>
  </si>
  <si>
    <t>杨紫晴</t>
  </si>
  <si>
    <t>胡雪菲</t>
  </si>
  <si>
    <t>邓显茹</t>
  </si>
  <si>
    <t>王馨婧</t>
  </si>
  <si>
    <t>刘妍</t>
  </si>
  <si>
    <t>李曦宁</t>
  </si>
  <si>
    <t>林相君</t>
  </si>
  <si>
    <t>左旗</t>
  </si>
  <si>
    <t>张晶</t>
  </si>
  <si>
    <t>郭博洋</t>
  </si>
  <si>
    <t>宋佳骏</t>
  </si>
  <si>
    <t>李佩曦</t>
  </si>
  <si>
    <t>郭峥正</t>
  </si>
  <si>
    <t>宋静雅</t>
  </si>
  <si>
    <t>黄梦维</t>
  </si>
  <si>
    <t>黄文露</t>
  </si>
  <si>
    <t>陶政</t>
  </si>
  <si>
    <t>徐甜甜</t>
  </si>
  <si>
    <t>董政</t>
  </si>
  <si>
    <t>桑绛卉</t>
  </si>
  <si>
    <t>李明皓</t>
  </si>
  <si>
    <t>巴合朱力·包拉提</t>
  </si>
  <si>
    <t>李溪宁</t>
  </si>
  <si>
    <t>郭莹莹</t>
  </si>
  <si>
    <t>张海龙</t>
  </si>
  <si>
    <t>杨梦娇</t>
  </si>
  <si>
    <t>蒲潇</t>
  </si>
  <si>
    <t>张传波</t>
  </si>
  <si>
    <t>李爱玲</t>
  </si>
  <si>
    <t>王睿</t>
  </si>
  <si>
    <t>聂祖慧</t>
  </si>
  <si>
    <t>丛金美</t>
  </si>
  <si>
    <t>马彬镔</t>
  </si>
  <si>
    <t>胡旭莹</t>
  </si>
  <si>
    <t>李思源</t>
  </si>
  <si>
    <t>黄小屹</t>
  </si>
  <si>
    <t>陈紫微</t>
  </si>
  <si>
    <t>尤芷晴</t>
  </si>
  <si>
    <t>梁欣婧</t>
  </si>
  <si>
    <t>王昱力</t>
  </si>
  <si>
    <t>文若涵</t>
  </si>
  <si>
    <t>王翼菲</t>
  </si>
  <si>
    <t>李冬园</t>
  </si>
  <si>
    <t>于佳鹭</t>
  </si>
  <si>
    <t>刘佳聪</t>
  </si>
  <si>
    <t>赵欣彤</t>
  </si>
  <si>
    <t>田锦潼</t>
  </si>
  <si>
    <t>孙莉</t>
  </si>
  <si>
    <t>张晓宁</t>
  </si>
  <si>
    <t>申薇</t>
  </si>
  <si>
    <t>依洪扬</t>
  </si>
  <si>
    <t>薛洋</t>
  </si>
  <si>
    <t>殷淑晴</t>
  </si>
  <si>
    <t>吴桐</t>
  </si>
  <si>
    <t>姬武</t>
  </si>
  <si>
    <t>胡莉琴</t>
  </si>
  <si>
    <t>李青泽</t>
  </si>
  <si>
    <t>沙尔阿娜·努尔兰别克</t>
  </si>
  <si>
    <t>钟妤欣</t>
  </si>
  <si>
    <t>常强</t>
  </si>
  <si>
    <t>张立娜</t>
  </si>
  <si>
    <t>王雨佳</t>
  </si>
  <si>
    <t>杨鑫</t>
  </si>
  <si>
    <t>李帅薇</t>
  </si>
  <si>
    <t>吴双双</t>
  </si>
  <si>
    <t>徐红玉</t>
  </si>
  <si>
    <t>蔡沛峰</t>
  </si>
  <si>
    <t>谢志伟</t>
  </si>
  <si>
    <t>王枢泽</t>
  </si>
  <si>
    <t>李金迪</t>
  </si>
  <si>
    <t>曾鸿斌</t>
  </si>
  <si>
    <t>赵立楠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</si>
</sst>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0.00_ "/>
    <numFmt numFmtId="178" formatCode="0.000_);[Red]\(0.000\)"/>
    <numFmt numFmtId="179" formatCode="0_);[Red]\(0\)"/>
    <numFmt numFmtId="180" formatCode="0_ "/>
  </numFmts>
  <fonts count="4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Arial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9"/>
      <color rgb="FFFF0000"/>
      <name val="Arial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9"/>
      <color theme="1"/>
      <name val="Arial"/>
      <charset val="134"/>
    </font>
    <font>
      <sz val="12"/>
      <name val="宋体"/>
      <charset val="134"/>
      <scheme val="minor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20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0" fillId="19" borderId="35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26" borderId="38" applyNumberFormat="0" applyAlignment="0" applyProtection="0">
      <alignment vertical="center"/>
    </xf>
    <xf numFmtId="0" fontId="35" fillId="26" borderId="36" applyNumberFormat="0" applyAlignment="0" applyProtection="0">
      <alignment vertical="center"/>
    </xf>
    <xf numFmtId="0" fontId="22" fillId="15" borderId="3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31" fillId="0" borderId="37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49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/>
    <xf numFmtId="0" fontId="2" fillId="4" borderId="0" xfId="0" applyFont="1" applyFill="1"/>
    <xf numFmtId="0" fontId="2" fillId="2" borderId="0" xfId="0" applyFont="1" applyFill="1"/>
    <xf numFmtId="0" fontId="2" fillId="3" borderId="0" xfId="0" applyFont="1" applyFill="1"/>
    <xf numFmtId="49" fontId="0" fillId="0" borderId="0" xfId="0" applyNumberFormat="1"/>
    <xf numFmtId="0" fontId="0" fillId="0" borderId="0" xfId="0" applyAlignment="1">
      <alignment horizontal="center"/>
    </xf>
    <xf numFmtId="0" fontId="3" fillId="5" borderId="0" xfId="0" applyFont="1" applyFill="1" applyBorder="1" applyAlignment="1">
      <alignment horizontal="center"/>
    </xf>
    <xf numFmtId="176" fontId="3" fillId="5" borderId="0" xfId="0" applyNumberFormat="1" applyFont="1" applyFill="1" applyBorder="1" applyAlignment="1">
      <alignment horizontal="center"/>
    </xf>
    <xf numFmtId="49" fontId="3" fillId="5" borderId="0" xfId="0" applyNumberFormat="1" applyFont="1" applyFill="1" applyBorder="1" applyAlignment="1">
      <alignment horizontal="center"/>
    </xf>
    <xf numFmtId="178" fontId="3" fillId="5" borderId="0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textRotation="255"/>
    </xf>
    <xf numFmtId="0" fontId="4" fillId="5" borderId="3" xfId="0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49" fontId="0" fillId="5" borderId="4" xfId="0" applyNumberFormat="1" applyFont="1" applyFill="1" applyBorder="1" applyAlignment="1">
      <alignment horizontal="center"/>
    </xf>
    <xf numFmtId="176" fontId="0" fillId="5" borderId="4" xfId="0" applyNumberFormat="1" applyFont="1" applyFill="1" applyBorder="1" applyAlignment="1">
      <alignment horizontal="center"/>
    </xf>
    <xf numFmtId="178" fontId="0" fillId="5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textRotation="255"/>
    </xf>
    <xf numFmtId="0" fontId="4" fillId="5" borderId="7" xfId="0" applyFont="1" applyFill="1" applyBorder="1" applyAlignment="1">
      <alignment horizontal="center" vertical="center"/>
    </xf>
    <xf numFmtId="176" fontId="6" fillId="5" borderId="8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176" fontId="6" fillId="5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 wrapText="1"/>
    </xf>
    <xf numFmtId="178" fontId="6" fillId="5" borderId="10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176" fontId="7" fillId="5" borderId="8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176" fontId="7" fillId="5" borderId="1" xfId="0" applyNumberFormat="1" applyFont="1" applyFill="1" applyBorder="1" applyAlignment="1">
      <alignment horizontal="center" vertical="center" wrapText="1"/>
    </xf>
    <xf numFmtId="178" fontId="6" fillId="5" borderId="12" xfId="0" applyNumberFormat="1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8" fontId="4" fillId="5" borderId="14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176" fontId="0" fillId="5" borderId="8" xfId="0" applyNumberFormat="1" applyFont="1" applyFill="1" applyBorder="1" applyAlignment="1">
      <alignment horizontal="center"/>
    </xf>
    <xf numFmtId="49" fontId="0" fillId="5" borderId="1" xfId="0" applyNumberFormat="1" applyFont="1" applyFill="1" applyBorder="1" applyAlignment="1">
      <alignment horizontal="center"/>
    </xf>
    <xf numFmtId="176" fontId="0" fillId="5" borderId="1" xfId="0" applyNumberFormat="1" applyFont="1" applyFill="1" applyBorder="1" applyAlignment="1">
      <alignment horizontal="center"/>
    </xf>
    <xf numFmtId="178" fontId="0" fillId="5" borderId="15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2" fillId="0" borderId="15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 wrapText="1"/>
    </xf>
    <xf numFmtId="0" fontId="0" fillId="4" borderId="11" xfId="50" applyFont="1" applyFill="1" applyBorder="1" applyAlignment="1">
      <alignment horizontal="center" vertical="center"/>
    </xf>
    <xf numFmtId="0" fontId="0" fillId="4" borderId="11" xfId="51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0" fillId="2" borderId="11" xfId="50" applyFont="1" applyFill="1" applyBorder="1" applyAlignment="1">
      <alignment horizontal="center" vertical="center"/>
    </xf>
    <xf numFmtId="0" fontId="0" fillId="2" borderId="11" xfId="5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11" xfId="0" applyNumberFormat="1" applyFont="1" applyFill="1" applyBorder="1" applyAlignment="1">
      <alignment horizontal="center" vertical="center"/>
    </xf>
    <xf numFmtId="178" fontId="2" fillId="2" borderId="15" xfId="0" applyNumberFormat="1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49" fontId="2" fillId="3" borderId="11" xfId="0" applyNumberFormat="1" applyFont="1" applyFill="1" applyBorder="1" applyAlignment="1">
      <alignment horizontal="center" vertical="center" wrapText="1"/>
    </xf>
    <xf numFmtId="176" fontId="2" fillId="3" borderId="11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176" fontId="2" fillId="3" borderId="11" xfId="0" applyNumberFormat="1" applyFont="1" applyFill="1" applyBorder="1" applyAlignment="1">
      <alignment horizontal="center" vertical="center"/>
    </xf>
    <xf numFmtId="178" fontId="2" fillId="3" borderId="15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vertical="center"/>
    </xf>
    <xf numFmtId="176" fontId="2" fillId="0" borderId="9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 wrapText="1"/>
    </xf>
    <xf numFmtId="176" fontId="2" fillId="2" borderId="1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vertical="center"/>
    </xf>
    <xf numFmtId="0" fontId="0" fillId="4" borderId="1" xfId="50" applyFont="1" applyFill="1" applyBorder="1" applyAlignment="1">
      <alignment horizontal="center" vertical="center"/>
    </xf>
    <xf numFmtId="0" fontId="0" fillId="4" borderId="1" xfId="5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176" fontId="2" fillId="4" borderId="11" xfId="0" applyNumberFormat="1" applyFont="1" applyFill="1" applyBorder="1" applyAlignment="1">
      <alignment horizontal="center" vertical="center"/>
    </xf>
    <xf numFmtId="178" fontId="2" fillId="4" borderId="15" xfId="0" applyNumberFormat="1" applyFont="1" applyFill="1" applyBorder="1" applyAlignment="1">
      <alignment horizontal="center" vertical="center"/>
    </xf>
    <xf numFmtId="176" fontId="5" fillId="5" borderId="16" xfId="0" applyNumberFormat="1" applyFont="1" applyFill="1" applyBorder="1" applyAlignment="1">
      <alignment horizontal="center" vertical="center" wrapText="1"/>
    </xf>
    <xf numFmtId="176" fontId="5" fillId="5" borderId="4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176" fontId="4" fillId="5" borderId="17" xfId="0" applyNumberFormat="1" applyFont="1" applyFill="1" applyBorder="1" applyAlignment="1">
      <alignment horizontal="center" vertical="center" wrapText="1"/>
    </xf>
    <xf numFmtId="176" fontId="4" fillId="5" borderId="18" xfId="0" applyNumberFormat="1" applyFont="1" applyFill="1" applyBorder="1" applyAlignment="1">
      <alignment horizontal="center" vertical="center" wrapText="1"/>
    </xf>
    <xf numFmtId="176" fontId="4" fillId="5" borderId="8" xfId="0" applyNumberFormat="1" applyFont="1" applyFill="1" applyBorder="1" applyAlignment="1">
      <alignment horizontal="center" vertical="center" wrapText="1"/>
    </xf>
    <xf numFmtId="49" fontId="4" fillId="5" borderId="18" xfId="0" applyNumberFormat="1" applyFont="1" applyFill="1" applyBorder="1" applyAlignment="1">
      <alignment horizontal="center" vertical="center" wrapText="1"/>
    </xf>
    <xf numFmtId="176" fontId="7" fillId="5" borderId="1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7" fillId="5" borderId="13" xfId="0" applyNumberFormat="1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49" fontId="2" fillId="2" borderId="1" xfId="0" applyNumberFormat="1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horizontal="right" vertical="center"/>
    </xf>
    <xf numFmtId="176" fontId="2" fillId="4" borderId="8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178" fontId="5" fillId="5" borderId="4" xfId="0" applyNumberFormat="1" applyFont="1" applyFill="1" applyBorder="1" applyAlignment="1">
      <alignment horizontal="center" vertical="center" wrapText="1"/>
    </xf>
    <xf numFmtId="176" fontId="4" fillId="5" borderId="19" xfId="0" applyNumberFormat="1" applyFont="1" applyFill="1" applyBorder="1" applyAlignment="1">
      <alignment horizontal="center" vertical="center" wrapText="1"/>
    </xf>
    <xf numFmtId="178" fontId="4" fillId="5" borderId="9" xfId="0" applyNumberFormat="1" applyFont="1" applyFill="1" applyBorder="1" applyAlignment="1">
      <alignment horizontal="center" vertical="center" wrapText="1"/>
    </xf>
    <xf numFmtId="178" fontId="4" fillId="5" borderId="20" xfId="0" applyNumberFormat="1" applyFont="1" applyFill="1" applyBorder="1" applyAlignment="1">
      <alignment horizontal="center" vertical="center" wrapText="1"/>
    </xf>
    <xf numFmtId="176" fontId="4" fillId="5" borderId="21" xfId="0" applyNumberFormat="1" applyFont="1" applyFill="1" applyBorder="1" applyAlignment="1">
      <alignment horizontal="center" vertical="center" wrapText="1"/>
    </xf>
    <xf numFmtId="178" fontId="4" fillId="5" borderId="11" xfId="0" applyNumberFormat="1" applyFont="1" applyFill="1" applyBorder="1" applyAlignment="1">
      <alignment horizontal="center" vertical="center" wrapText="1"/>
    </xf>
    <xf numFmtId="178" fontId="4" fillId="5" borderId="14" xfId="0" applyNumberFormat="1" applyFont="1" applyFill="1" applyBorder="1" applyAlignment="1">
      <alignment horizontal="center" vertical="center" wrapText="1"/>
    </xf>
    <xf numFmtId="176" fontId="4" fillId="5" borderId="22" xfId="0" applyNumberFormat="1" applyFont="1" applyFill="1" applyBorder="1" applyAlignment="1">
      <alignment horizontal="center" vertical="center" wrapText="1"/>
    </xf>
    <xf numFmtId="176" fontId="7" fillId="5" borderId="1" xfId="0" applyNumberFormat="1" applyFont="1" applyFill="1" applyBorder="1" applyAlignment="1">
      <alignment horizontal="center"/>
    </xf>
    <xf numFmtId="176" fontId="6" fillId="5" borderId="1" xfId="0" applyNumberFormat="1" applyFont="1" applyFill="1" applyBorder="1" applyAlignment="1">
      <alignment horizontal="center"/>
    </xf>
    <xf numFmtId="178" fontId="4" fillId="5" borderId="11" xfId="0" applyNumberFormat="1" applyFont="1" applyFill="1" applyBorder="1" applyAlignment="1">
      <alignment horizontal="center" vertical="center"/>
    </xf>
    <xf numFmtId="176" fontId="4" fillId="5" borderId="22" xfId="0" applyNumberFormat="1" applyFont="1" applyFill="1" applyBorder="1" applyAlignment="1">
      <alignment horizontal="center" vertical="center"/>
    </xf>
    <xf numFmtId="178" fontId="0" fillId="5" borderId="1" xfId="0" applyNumberFormat="1" applyFont="1" applyFill="1" applyBorder="1" applyAlignment="1">
      <alignment horizontal="center"/>
    </xf>
    <xf numFmtId="178" fontId="0" fillId="5" borderId="19" xfId="0" applyNumberFormat="1" applyFont="1" applyFill="1" applyBorder="1" applyAlignment="1">
      <alignment horizontal="center"/>
    </xf>
    <xf numFmtId="176" fontId="0" fillId="5" borderId="13" xfId="0" applyNumberFormat="1" applyFont="1" applyFill="1" applyBorder="1" applyAlignment="1">
      <alignment horizontal="center"/>
    </xf>
    <xf numFmtId="176" fontId="2" fillId="0" borderId="14" xfId="0" applyNumberFormat="1" applyFont="1" applyFill="1" applyBorder="1" applyAlignment="1">
      <alignment horizontal="center" vertical="center"/>
    </xf>
    <xf numFmtId="176" fontId="2" fillId="0" borderId="22" xfId="0" applyNumberFormat="1" applyFont="1" applyFill="1" applyBorder="1" applyAlignment="1" applyProtection="1">
      <alignment horizontal="center" vertical="center" wrapText="1"/>
    </xf>
    <xf numFmtId="176" fontId="2" fillId="4" borderId="14" xfId="0" applyNumberFormat="1" applyFont="1" applyFill="1" applyBorder="1" applyAlignment="1">
      <alignment horizontal="center" vertical="center"/>
    </xf>
    <xf numFmtId="176" fontId="2" fillId="2" borderId="14" xfId="0" applyNumberFormat="1" applyFont="1" applyFill="1" applyBorder="1" applyAlignment="1">
      <alignment horizontal="center" vertical="center"/>
    </xf>
    <xf numFmtId="176" fontId="2" fillId="2" borderId="22" xfId="0" applyNumberFormat="1" applyFont="1" applyFill="1" applyBorder="1" applyAlignment="1" applyProtection="1">
      <alignment horizontal="center" vertical="center" wrapText="1"/>
    </xf>
    <xf numFmtId="176" fontId="2" fillId="3" borderId="14" xfId="0" applyNumberFormat="1" applyFont="1" applyFill="1" applyBorder="1" applyAlignment="1">
      <alignment horizontal="center" vertical="center"/>
    </xf>
    <xf numFmtId="176" fontId="2" fillId="3" borderId="22" xfId="0" applyNumberFormat="1" applyFont="1" applyFill="1" applyBorder="1" applyAlignment="1" applyProtection="1">
      <alignment horizontal="center" vertical="center" wrapText="1"/>
    </xf>
    <xf numFmtId="176" fontId="2" fillId="4" borderId="22" xfId="0" applyNumberFormat="1" applyFont="1" applyFill="1" applyBorder="1" applyAlignment="1" applyProtection="1">
      <alignment horizontal="center" vertical="center" wrapText="1"/>
    </xf>
    <xf numFmtId="176" fontId="3" fillId="5" borderId="23" xfId="0" applyNumberFormat="1" applyFont="1" applyFill="1" applyBorder="1" applyAlignment="1">
      <alignment horizontal="center"/>
    </xf>
    <xf numFmtId="176" fontId="3" fillId="5" borderId="24" xfId="0" applyNumberFormat="1" applyFont="1" applyFill="1" applyBorder="1" applyAlignment="1">
      <alignment horizontal="center"/>
    </xf>
    <xf numFmtId="176" fontId="5" fillId="5" borderId="11" xfId="0" applyNumberFormat="1" applyFont="1" applyFill="1" applyBorder="1" applyAlignment="1">
      <alignment horizontal="center" vertical="center" wrapText="1"/>
    </xf>
    <xf numFmtId="176" fontId="5" fillId="5" borderId="25" xfId="0" applyNumberFormat="1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176" fontId="4" fillId="5" borderId="20" xfId="0" applyNumberFormat="1" applyFont="1" applyFill="1" applyBorder="1" applyAlignment="1">
      <alignment horizontal="center" vertical="center" wrapText="1"/>
    </xf>
    <xf numFmtId="176" fontId="4" fillId="5" borderId="9" xfId="0" applyNumberFormat="1" applyFont="1" applyFill="1" applyBorder="1" applyAlignment="1">
      <alignment horizontal="center" vertical="center" wrapText="1"/>
    </xf>
    <xf numFmtId="176" fontId="4" fillId="5" borderId="14" xfId="0" applyNumberFormat="1" applyFont="1" applyFill="1" applyBorder="1" applyAlignment="1">
      <alignment horizontal="center" vertical="center" wrapText="1"/>
    </xf>
    <xf numFmtId="176" fontId="4" fillId="5" borderId="11" xfId="0" applyNumberFormat="1" applyFont="1" applyFill="1" applyBorder="1" applyAlignment="1">
      <alignment horizontal="center" vertical="center" wrapText="1"/>
    </xf>
    <xf numFmtId="176" fontId="4" fillId="5" borderId="13" xfId="0" applyNumberFormat="1" applyFont="1" applyFill="1" applyBorder="1" applyAlignment="1">
      <alignment horizontal="center" vertical="center"/>
    </xf>
    <xf numFmtId="176" fontId="4" fillId="5" borderId="19" xfId="0" applyNumberFormat="1" applyFont="1" applyFill="1" applyBorder="1" applyAlignment="1">
      <alignment horizontal="center" vertical="center"/>
    </xf>
    <xf numFmtId="176" fontId="4" fillId="5" borderId="26" xfId="0" applyNumberFormat="1" applyFont="1" applyFill="1" applyBorder="1" applyAlignment="1">
      <alignment horizontal="center" vertical="center"/>
    </xf>
    <xf numFmtId="176" fontId="0" fillId="5" borderId="19" xfId="0" applyNumberFormat="1" applyFont="1" applyFill="1" applyBorder="1" applyAlignment="1">
      <alignment horizontal="center"/>
    </xf>
    <xf numFmtId="176" fontId="0" fillId="5" borderId="18" xfId="0" applyNumberFormat="1" applyFont="1" applyFill="1" applyBorder="1" applyAlignment="1">
      <alignment horizontal="center"/>
    </xf>
    <xf numFmtId="176" fontId="2" fillId="0" borderId="19" xfId="0" applyNumberFormat="1" applyFont="1" applyFill="1" applyBorder="1" applyAlignment="1">
      <alignment horizontal="center" vertical="center"/>
    </xf>
    <xf numFmtId="176" fontId="2" fillId="0" borderId="18" xfId="0" applyNumberFormat="1" applyFont="1" applyFill="1" applyBorder="1" applyAlignment="1">
      <alignment horizontal="center" vertical="center"/>
    </xf>
    <xf numFmtId="0" fontId="2" fillId="4" borderId="1" xfId="52" applyFont="1" applyFill="1" applyBorder="1" applyAlignment="1">
      <alignment horizontal="center" vertical="center"/>
    </xf>
    <xf numFmtId="0" fontId="2" fillId="4" borderId="18" xfId="52" applyFont="1" applyFill="1" applyBorder="1" applyAlignment="1">
      <alignment horizontal="center" vertical="center"/>
    </xf>
    <xf numFmtId="176" fontId="2" fillId="2" borderId="19" xfId="0" applyNumberFormat="1" applyFont="1" applyFill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/>
    </xf>
    <xf numFmtId="0" fontId="2" fillId="2" borderId="18" xfId="52" applyFont="1" applyFill="1" applyBorder="1" applyAlignment="1">
      <alignment horizontal="center" vertical="center"/>
    </xf>
    <xf numFmtId="176" fontId="2" fillId="3" borderId="19" xfId="0" applyNumberFormat="1" applyFont="1" applyFill="1" applyBorder="1" applyAlignment="1">
      <alignment horizontal="center" vertical="center"/>
    </xf>
    <xf numFmtId="176" fontId="2" fillId="3" borderId="18" xfId="0" applyNumberFormat="1" applyFont="1" applyFill="1" applyBorder="1" applyAlignment="1">
      <alignment horizontal="center" vertical="center"/>
    </xf>
    <xf numFmtId="176" fontId="2" fillId="2" borderId="18" xfId="0" applyNumberFormat="1" applyFont="1" applyFill="1" applyBorder="1" applyAlignment="1">
      <alignment horizontal="center" vertical="center"/>
    </xf>
    <xf numFmtId="176" fontId="2" fillId="4" borderId="19" xfId="0" applyNumberFormat="1" applyFont="1" applyFill="1" applyBorder="1" applyAlignment="1">
      <alignment horizontal="center" vertical="center"/>
    </xf>
    <xf numFmtId="0" fontId="0" fillId="0" borderId="0" xfId="0" applyFont="1" applyFill="1"/>
    <xf numFmtId="178" fontId="4" fillId="5" borderId="27" xfId="0" applyNumberFormat="1" applyFont="1" applyFill="1" applyBorder="1" applyAlignment="1">
      <alignment horizontal="center" vertical="center" wrapText="1"/>
    </xf>
    <xf numFmtId="176" fontId="4" fillId="5" borderId="28" xfId="0" applyNumberFormat="1" applyFont="1" applyFill="1" applyBorder="1" applyAlignment="1">
      <alignment horizontal="center" vertical="center" wrapText="1"/>
    </xf>
    <xf numFmtId="176" fontId="4" fillId="5" borderId="2" xfId="0" applyNumberFormat="1" applyFont="1" applyFill="1" applyBorder="1" applyAlignment="1">
      <alignment horizontal="center" vertical="center" wrapText="1"/>
    </xf>
    <xf numFmtId="178" fontId="4" fillId="5" borderId="29" xfId="0" applyNumberFormat="1" applyFont="1" applyFill="1" applyBorder="1" applyAlignment="1">
      <alignment horizontal="center" vertical="center" wrapText="1"/>
    </xf>
    <xf numFmtId="176" fontId="4" fillId="5" borderId="30" xfId="0" applyNumberFormat="1" applyFont="1" applyFill="1" applyBorder="1" applyAlignment="1">
      <alignment horizontal="center" vertical="center" wrapText="1"/>
    </xf>
    <xf numFmtId="176" fontId="4" fillId="5" borderId="6" xfId="0" applyNumberFormat="1" applyFont="1" applyFill="1" applyBorder="1" applyAlignment="1">
      <alignment horizontal="center" vertical="center" wrapText="1"/>
    </xf>
    <xf numFmtId="178" fontId="4" fillId="5" borderId="25" xfId="0" applyNumberFormat="1" applyFont="1" applyFill="1" applyBorder="1" applyAlignment="1">
      <alignment horizontal="center" vertical="center" wrapText="1"/>
    </xf>
    <xf numFmtId="176" fontId="4" fillId="5" borderId="31" xfId="0" applyNumberFormat="1" applyFont="1" applyFill="1" applyBorder="1" applyAlignment="1">
      <alignment horizontal="center" vertical="center" wrapText="1"/>
    </xf>
    <xf numFmtId="178" fontId="4" fillId="5" borderId="22" xfId="0" applyNumberFormat="1" applyFont="1" applyFill="1" applyBorder="1" applyAlignment="1">
      <alignment horizontal="center" vertical="center"/>
    </xf>
    <xf numFmtId="176" fontId="4" fillId="5" borderId="14" xfId="0" applyNumberFormat="1" applyFont="1" applyFill="1" applyBorder="1" applyAlignment="1">
      <alignment horizontal="center" vertical="center"/>
    </xf>
    <xf numFmtId="178" fontId="0" fillId="5" borderId="13" xfId="0" applyNumberFormat="1" applyFont="1" applyFill="1" applyBorder="1" applyAlignment="1">
      <alignment horizontal="center"/>
    </xf>
    <xf numFmtId="176" fontId="2" fillId="0" borderId="13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2" fillId="2" borderId="13" xfId="0" applyNumberFormat="1" applyFont="1" applyFill="1" applyBorder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76" fontId="2" fillId="3" borderId="13" xfId="0" applyNumberFormat="1" applyFont="1" applyFill="1" applyBorder="1" applyAlignment="1">
      <alignment horizontal="center" vertical="center"/>
    </xf>
    <xf numFmtId="176" fontId="2" fillId="4" borderId="13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vertical="center"/>
    </xf>
    <xf numFmtId="0" fontId="0" fillId="0" borderId="1" xfId="50" applyFont="1" applyFill="1" applyBorder="1" applyAlignment="1">
      <alignment horizontal="center" vertical="center"/>
    </xf>
    <xf numFmtId="0" fontId="0" fillId="0" borderId="1" xfId="5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0" fillId="3" borderId="1" xfId="50" applyFont="1" applyFill="1" applyBorder="1" applyAlignment="1">
      <alignment horizontal="center" vertical="center"/>
    </xf>
    <xf numFmtId="0" fontId="0" fillId="3" borderId="1" xfId="51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vertical="center"/>
    </xf>
    <xf numFmtId="0" fontId="0" fillId="3" borderId="11" xfId="50" applyFont="1" applyFill="1" applyBorder="1" applyAlignment="1">
      <alignment horizontal="center" vertical="center"/>
    </xf>
    <xf numFmtId="0" fontId="0" fillId="3" borderId="11" xfId="5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vertical="center"/>
    </xf>
    <xf numFmtId="176" fontId="2" fillId="3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22" xfId="0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0" fontId="2" fillId="3" borderId="1" xfId="52" applyFont="1" applyFill="1" applyBorder="1" applyAlignment="1">
      <alignment horizontal="center" vertical="center"/>
    </xf>
    <xf numFmtId="0" fontId="2" fillId="3" borderId="18" xfId="52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176" fontId="2" fillId="0" borderId="32" xfId="0" applyNumberFormat="1" applyFont="1" applyFill="1" applyBorder="1" applyAlignment="1">
      <alignment vertical="center"/>
    </xf>
    <xf numFmtId="176" fontId="2" fillId="0" borderId="32" xfId="0" applyNumberFormat="1" applyFont="1" applyFill="1" applyBorder="1" applyAlignment="1">
      <alignment horizontal="center" vertical="center"/>
    </xf>
    <xf numFmtId="0" fontId="0" fillId="0" borderId="0" xfId="0" applyFont="1" applyBorder="1"/>
    <xf numFmtId="176" fontId="2" fillId="3" borderId="3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/>
    <xf numFmtId="176" fontId="2" fillId="3" borderId="2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176" fontId="2" fillId="3" borderId="32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 applyProtection="1">
      <alignment horizontal="center" vertical="center"/>
      <protection locked="0"/>
    </xf>
    <xf numFmtId="49" fontId="3" fillId="5" borderId="1" xfId="0" applyNumberFormat="1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178" fontId="3" fillId="5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textRotation="255"/>
    </xf>
    <xf numFmtId="176" fontId="5" fillId="5" borderId="1" xfId="0" applyNumberFormat="1" applyFont="1" applyFill="1" applyBorder="1" applyAlignment="1" applyProtection="1">
      <alignment horizontal="center" vertical="center"/>
      <protection locked="0"/>
    </xf>
    <xf numFmtId="49" fontId="0" fillId="5" borderId="1" xfId="0" applyNumberFormat="1" applyFont="1" applyFill="1" applyBorder="1" applyAlignment="1">
      <alignment horizontal="center" vertical="center"/>
    </xf>
    <xf numFmtId="176" fontId="0" fillId="5" borderId="1" xfId="0" applyNumberFormat="1" applyFont="1" applyFill="1" applyBorder="1" applyAlignment="1">
      <alignment horizontal="center" vertical="center"/>
    </xf>
    <xf numFmtId="178" fontId="0" fillId="5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>
      <alignment horizontal="center" vertical="center" wrapText="1"/>
    </xf>
    <xf numFmtId="178" fontId="6" fillId="5" borderId="1" xfId="0" applyNumberFormat="1" applyFont="1" applyFill="1" applyBorder="1" applyAlignment="1">
      <alignment horizontal="center" vertical="center" wrapText="1"/>
    </xf>
    <xf numFmtId="176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178" fontId="4" fillId="5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5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>
      <alignment horizontal="center" vertical="center"/>
    </xf>
    <xf numFmtId="177" fontId="10" fillId="4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3" borderId="1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/>
    </xf>
    <xf numFmtId="0" fontId="12" fillId="7" borderId="1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179" fontId="10" fillId="4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179" fontId="10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179" fontId="10" fillId="3" borderId="1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178" fontId="5" fillId="5" borderId="1" xfId="0" applyNumberFormat="1" applyFont="1" applyFill="1" applyBorder="1" applyAlignment="1">
      <alignment horizontal="center" vertical="center" wrapText="1"/>
    </xf>
    <xf numFmtId="178" fontId="4" fillId="5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</xf>
    <xf numFmtId="176" fontId="7" fillId="3" borderId="1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textRotation="255"/>
    </xf>
    <xf numFmtId="49" fontId="4" fillId="0" borderId="6" xfId="0" applyNumberFormat="1" applyFont="1" applyFill="1" applyBorder="1" applyAlignment="1">
      <alignment horizontal="center" vertical="center" textRotation="255"/>
    </xf>
    <xf numFmtId="49" fontId="13" fillId="2" borderId="1" xfId="0" applyNumberFormat="1" applyFont="1" applyFill="1" applyBorder="1" applyAlignment="1">
      <alignment horizontal="center" vertical="center"/>
    </xf>
    <xf numFmtId="176" fontId="13" fillId="2" borderId="8" xfId="0" applyNumberFormat="1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178" fontId="13" fillId="2" borderId="15" xfId="0" applyNumberFormat="1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vertical="center"/>
    </xf>
    <xf numFmtId="49" fontId="8" fillId="5" borderId="1" xfId="0" applyNumberFormat="1" applyFont="1" applyFill="1" applyBorder="1" applyAlignment="1">
      <alignment horizontal="center" vertical="center" wrapText="1"/>
    </xf>
    <xf numFmtId="176" fontId="9" fillId="0" borderId="11" xfId="0" applyNumberFormat="1" applyFont="1" applyFill="1" applyBorder="1" applyAlignment="1">
      <alignment horizontal="center" vertical="center"/>
    </xf>
    <xf numFmtId="176" fontId="15" fillId="2" borderId="1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vertical="center"/>
    </xf>
    <xf numFmtId="0" fontId="3" fillId="5" borderId="0" xfId="0" applyNumberFormat="1" applyFont="1" applyFill="1" applyBorder="1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4" fillId="5" borderId="18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/>
    </xf>
    <xf numFmtId="176" fontId="11" fillId="0" borderId="14" xfId="0" applyNumberFormat="1" applyFont="1" applyFill="1" applyBorder="1" applyAlignment="1">
      <alignment horizontal="center" vertical="center"/>
    </xf>
    <xf numFmtId="176" fontId="7" fillId="0" borderId="22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6" fontId="14" fillId="2" borderId="14" xfId="0" applyNumberFormat="1" applyFont="1" applyFill="1" applyBorder="1" applyAlignment="1">
      <alignment horizontal="center" vertical="center"/>
    </xf>
    <xf numFmtId="176" fontId="17" fillId="2" borderId="22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176" fontId="13" fillId="2" borderId="19" xfId="0" applyNumberFormat="1" applyFont="1" applyFill="1" applyBorder="1" applyAlignment="1">
      <alignment horizontal="center" vertical="center"/>
    </xf>
    <xf numFmtId="176" fontId="13" fillId="2" borderId="18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49" fontId="13" fillId="2" borderId="19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49" fontId="11" fillId="0" borderId="19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3" fillId="5" borderId="24" xfId="0" applyFont="1" applyFill="1" applyBorder="1" applyAlignment="1">
      <alignment horizontal="center"/>
    </xf>
    <xf numFmtId="180" fontId="3" fillId="5" borderId="24" xfId="0" applyNumberFormat="1" applyFont="1" applyFill="1" applyBorder="1" applyAlignment="1">
      <alignment horizontal="center"/>
    </xf>
    <xf numFmtId="177" fontId="3" fillId="5" borderId="24" xfId="0" applyNumberFormat="1" applyFont="1" applyFill="1" applyBorder="1" applyAlignment="1">
      <alignment horizontal="center"/>
    </xf>
    <xf numFmtId="180" fontId="0" fillId="5" borderId="4" xfId="0" applyNumberFormat="1" applyFont="1" applyFill="1" applyBorder="1" applyAlignment="1">
      <alignment horizontal="center"/>
    </xf>
    <xf numFmtId="177" fontId="0" fillId="5" borderId="4" xfId="0" applyNumberFormat="1" applyFont="1" applyFill="1" applyBorder="1" applyAlignment="1">
      <alignment horizontal="center"/>
    </xf>
    <xf numFmtId="177" fontId="0" fillId="5" borderId="5" xfId="0" applyNumberFormat="1" applyFont="1" applyFill="1" applyBorder="1" applyAlignment="1">
      <alignment horizontal="center"/>
    </xf>
    <xf numFmtId="180" fontId="6" fillId="5" borderId="9" xfId="0" applyNumberFormat="1" applyFont="1" applyFill="1" applyBorder="1" applyAlignment="1">
      <alignment horizontal="center" vertical="center" wrapText="1"/>
    </xf>
    <xf numFmtId="177" fontId="6" fillId="5" borderId="1" xfId="0" applyNumberFormat="1" applyFont="1" applyFill="1" applyBorder="1" applyAlignment="1">
      <alignment horizontal="center" vertical="center" wrapText="1"/>
    </xf>
    <xf numFmtId="177" fontId="6" fillId="5" borderId="10" xfId="0" applyNumberFormat="1" applyFont="1" applyFill="1" applyBorder="1" applyAlignment="1">
      <alignment horizontal="center" vertical="center" wrapText="1"/>
    </xf>
    <xf numFmtId="180" fontId="7" fillId="5" borderId="11" xfId="0" applyNumberFormat="1" applyFont="1" applyFill="1" applyBorder="1" applyAlignment="1">
      <alignment horizontal="center" vertical="center" wrapText="1"/>
    </xf>
    <xf numFmtId="177" fontId="6" fillId="5" borderId="12" xfId="0" applyNumberFormat="1" applyFont="1" applyFill="1" applyBorder="1" applyAlignment="1">
      <alignment horizontal="center" vertical="center" wrapText="1"/>
    </xf>
    <xf numFmtId="177" fontId="4" fillId="5" borderId="1" xfId="0" applyNumberFormat="1" applyFont="1" applyFill="1" applyBorder="1" applyAlignment="1">
      <alignment horizontal="center" vertical="center"/>
    </xf>
    <xf numFmtId="177" fontId="4" fillId="5" borderId="14" xfId="0" applyNumberFormat="1" applyFont="1" applyFill="1" applyBorder="1" applyAlignment="1">
      <alignment horizontal="center" vertical="center"/>
    </xf>
    <xf numFmtId="176" fontId="7" fillId="0" borderId="11" xfId="0" applyNumberFormat="1" applyFont="1" applyFill="1" applyBorder="1" applyAlignment="1">
      <alignment horizontal="center" vertical="center" wrapText="1"/>
    </xf>
    <xf numFmtId="180" fontId="0" fillId="5" borderId="1" xfId="0" applyNumberFormat="1" applyFont="1" applyFill="1" applyBorder="1" applyAlignment="1">
      <alignment horizontal="center"/>
    </xf>
    <xf numFmtId="177" fontId="0" fillId="5" borderId="1" xfId="0" applyNumberFormat="1" applyFont="1" applyFill="1" applyBorder="1" applyAlignment="1">
      <alignment horizontal="center"/>
    </xf>
    <xf numFmtId="177" fontId="0" fillId="5" borderId="15" xfId="0" applyNumberFormat="1" applyFont="1" applyFill="1" applyBorder="1" applyAlignment="1">
      <alignment horizontal="center"/>
    </xf>
    <xf numFmtId="0" fontId="0" fillId="0" borderId="1" xfId="0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49" fontId="3" fillId="5" borderId="24" xfId="0" applyNumberFormat="1" applyFont="1" applyFill="1" applyBorder="1" applyAlignment="1">
      <alignment horizontal="center"/>
    </xf>
    <xf numFmtId="180" fontId="3" fillId="5" borderId="24" xfId="0" applyNumberFormat="1" applyFont="1" applyFill="1" applyBorder="1" applyAlignment="1">
      <alignment horizontal="center" vertical="center"/>
    </xf>
    <xf numFmtId="180" fontId="5" fillId="5" borderId="16" xfId="0" applyNumberFormat="1" applyFont="1" applyFill="1" applyBorder="1" applyAlignment="1">
      <alignment horizontal="center" vertical="center" wrapText="1"/>
    </xf>
    <xf numFmtId="180" fontId="5" fillId="5" borderId="4" xfId="0" applyNumberFormat="1" applyFont="1" applyFill="1" applyBorder="1" applyAlignment="1">
      <alignment horizontal="center" vertical="center" wrapText="1"/>
    </xf>
    <xf numFmtId="180" fontId="4" fillId="5" borderId="17" xfId="0" applyNumberFormat="1" applyFont="1" applyFill="1" applyBorder="1" applyAlignment="1">
      <alignment horizontal="center" vertical="center" wrapText="1"/>
    </xf>
    <xf numFmtId="180" fontId="4" fillId="5" borderId="18" xfId="0" applyNumberFormat="1" applyFont="1" applyFill="1" applyBorder="1" applyAlignment="1">
      <alignment horizontal="center" vertical="center" wrapText="1"/>
    </xf>
    <xf numFmtId="180" fontId="4" fillId="5" borderId="8" xfId="0" applyNumberFormat="1" applyFont="1" applyFill="1" applyBorder="1" applyAlignment="1">
      <alignment horizontal="center" vertical="center" wrapText="1"/>
    </xf>
    <xf numFmtId="180" fontId="7" fillId="5" borderId="13" xfId="0" applyNumberFormat="1" applyFont="1" applyFill="1" applyBorder="1" applyAlignment="1">
      <alignment horizontal="center" vertical="center" wrapText="1"/>
    </xf>
    <xf numFmtId="180" fontId="7" fillId="5" borderId="1" xfId="0" applyNumberFormat="1" applyFont="1" applyFill="1" applyBorder="1" applyAlignment="1">
      <alignment horizontal="center" vertical="center" wrapText="1"/>
    </xf>
    <xf numFmtId="180" fontId="6" fillId="5" borderId="1" xfId="0" applyNumberFormat="1" applyFont="1" applyFill="1" applyBorder="1" applyAlignment="1">
      <alignment horizontal="center" vertical="center" wrapText="1"/>
    </xf>
    <xf numFmtId="180" fontId="7" fillId="5" borderId="13" xfId="0" applyNumberFormat="1" applyFont="1" applyFill="1" applyBorder="1" applyAlignment="1">
      <alignment horizontal="center" vertical="center"/>
    </xf>
    <xf numFmtId="180" fontId="7" fillId="5" borderId="1" xfId="0" applyNumberFormat="1" applyFont="1" applyFill="1" applyBorder="1" applyAlignment="1">
      <alignment horizontal="center" vertical="center"/>
    </xf>
    <xf numFmtId="180" fontId="6" fillId="5" borderId="1" xfId="0" applyNumberFormat="1" applyFont="1" applyFill="1" applyBorder="1" applyAlignment="1">
      <alignment horizontal="center" vertical="center"/>
    </xf>
    <xf numFmtId="180" fontId="0" fillId="5" borderId="8" xfId="0" applyNumberFormat="1" applyFont="1" applyFill="1" applyBorder="1" applyAlignment="1">
      <alignment horizontal="center"/>
    </xf>
    <xf numFmtId="180" fontId="0" fillId="5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80" fontId="9" fillId="2" borderId="1" xfId="0" applyNumberFormat="1" applyFont="1" applyFill="1" applyBorder="1" applyAlignment="1">
      <alignment horizontal="center" vertical="center"/>
    </xf>
    <xf numFmtId="180" fontId="2" fillId="2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180" fontId="4" fillId="5" borderId="9" xfId="0" applyNumberFormat="1" applyFont="1" applyFill="1" applyBorder="1" applyAlignment="1">
      <alignment horizontal="center" vertical="center" wrapText="1"/>
    </xf>
    <xf numFmtId="180" fontId="4" fillId="5" borderId="20" xfId="0" applyNumberFormat="1" applyFont="1" applyFill="1" applyBorder="1" applyAlignment="1">
      <alignment horizontal="center" vertical="center" wrapText="1"/>
    </xf>
    <xf numFmtId="180" fontId="4" fillId="5" borderId="11" xfId="0" applyNumberFormat="1" applyFont="1" applyFill="1" applyBorder="1" applyAlignment="1">
      <alignment horizontal="center" vertical="center" wrapText="1"/>
    </xf>
    <xf numFmtId="180" fontId="4" fillId="5" borderId="14" xfId="0" applyNumberFormat="1" applyFont="1" applyFill="1" applyBorder="1" applyAlignment="1">
      <alignment horizontal="center" vertical="center" wrapText="1"/>
    </xf>
    <xf numFmtId="180" fontId="4" fillId="5" borderId="11" xfId="0" applyNumberFormat="1" applyFont="1" applyFill="1" applyBorder="1" applyAlignment="1">
      <alignment horizontal="center" vertical="center"/>
    </xf>
    <xf numFmtId="180" fontId="4" fillId="5" borderId="14" xfId="0" applyNumberFormat="1" applyFont="1" applyFill="1" applyBorder="1" applyAlignment="1">
      <alignment horizontal="center" vertical="center"/>
    </xf>
    <xf numFmtId="180" fontId="0" fillId="5" borderId="19" xfId="0" applyNumberFormat="1" applyFont="1" applyFill="1" applyBorder="1" applyAlignment="1">
      <alignment horizontal="center"/>
    </xf>
    <xf numFmtId="180" fontId="5" fillId="5" borderId="11" xfId="0" applyNumberFormat="1" applyFont="1" applyFill="1" applyBorder="1" applyAlignment="1">
      <alignment horizontal="center" vertical="center" wrapText="1"/>
    </xf>
    <xf numFmtId="180" fontId="4" fillId="5" borderId="1" xfId="0" applyNumberFormat="1" applyFont="1" applyFill="1" applyBorder="1" applyAlignment="1">
      <alignment horizontal="center" vertical="center" wrapText="1"/>
    </xf>
    <xf numFmtId="180" fontId="4" fillId="5" borderId="1" xfId="0" applyNumberFormat="1" applyFont="1" applyFill="1" applyBorder="1" applyAlignment="1">
      <alignment horizontal="center" vertical="center"/>
    </xf>
    <xf numFmtId="180" fontId="4" fillId="5" borderId="26" xfId="0" applyNumberFormat="1" applyFont="1" applyFill="1" applyBorder="1" applyAlignment="1">
      <alignment horizontal="center" vertical="center"/>
    </xf>
    <xf numFmtId="180" fontId="0" fillId="5" borderId="18" xfId="0" applyNumberFormat="1" applyFont="1" applyFill="1" applyBorder="1" applyAlignment="1">
      <alignment horizontal="center"/>
    </xf>
    <xf numFmtId="180" fontId="2" fillId="0" borderId="18" xfId="0" applyNumberFormat="1" applyFont="1" applyFill="1" applyBorder="1" applyAlignment="1">
      <alignment horizontal="center" vertical="center"/>
    </xf>
    <xf numFmtId="180" fontId="2" fillId="2" borderId="18" xfId="0" applyNumberFormat="1" applyFont="1" applyFill="1" applyBorder="1" applyAlignment="1">
      <alignment horizontal="center" vertical="center"/>
    </xf>
    <xf numFmtId="180" fontId="11" fillId="0" borderId="13" xfId="0" applyNumberFormat="1" applyFont="1" applyFill="1" applyBorder="1" applyAlignment="1">
      <alignment horizontal="center" vertical="center"/>
    </xf>
    <xf numFmtId="180" fontId="2" fillId="0" borderId="13" xfId="0" applyNumberFormat="1" applyFont="1" applyFill="1" applyBorder="1" applyAlignment="1">
      <alignment horizontal="center" vertical="center"/>
    </xf>
    <xf numFmtId="180" fontId="11" fillId="0" borderId="1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7" fontId="4" fillId="5" borderId="27" xfId="0" applyNumberFormat="1" applyFont="1" applyFill="1" applyBorder="1" applyAlignment="1">
      <alignment horizontal="center" vertical="center" wrapText="1"/>
    </xf>
    <xf numFmtId="180" fontId="4" fillId="5" borderId="28" xfId="0" applyNumberFormat="1" applyFont="1" applyFill="1" applyBorder="1" applyAlignment="1">
      <alignment horizontal="center" vertical="center" wrapText="1"/>
    </xf>
    <xf numFmtId="177" fontId="4" fillId="5" borderId="29" xfId="0" applyNumberFormat="1" applyFont="1" applyFill="1" applyBorder="1" applyAlignment="1">
      <alignment horizontal="center" vertical="center" wrapText="1"/>
    </xf>
    <xf numFmtId="180" fontId="4" fillId="5" borderId="30" xfId="0" applyNumberFormat="1" applyFont="1" applyFill="1" applyBorder="1" applyAlignment="1">
      <alignment horizontal="center" vertical="center" wrapText="1"/>
    </xf>
    <xf numFmtId="177" fontId="4" fillId="5" borderId="25" xfId="0" applyNumberFormat="1" applyFont="1" applyFill="1" applyBorder="1" applyAlignment="1">
      <alignment horizontal="center" vertical="center" wrapText="1"/>
    </xf>
    <xf numFmtId="177" fontId="4" fillId="5" borderId="22" xfId="0" applyNumberFormat="1" applyFont="1" applyFill="1" applyBorder="1" applyAlignment="1">
      <alignment horizontal="center" vertical="center"/>
    </xf>
    <xf numFmtId="177" fontId="0" fillId="5" borderId="13" xfId="0" applyNumberFormat="1" applyFon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1" fillId="0" borderId="11" xfId="0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 wrapText="1"/>
    </xf>
    <xf numFmtId="49" fontId="11" fillId="2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/>
    </xf>
    <xf numFmtId="176" fontId="9" fillId="4" borderId="11" xfId="0" applyNumberFormat="1" applyFont="1" applyFill="1" applyBorder="1" applyAlignment="1">
      <alignment horizontal="center" vertical="center"/>
    </xf>
    <xf numFmtId="49" fontId="2" fillId="4" borderId="11" xfId="0" applyNumberFormat="1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176" fontId="9" fillId="2" borderId="1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/>
    </xf>
    <xf numFmtId="176" fontId="11" fillId="2" borderId="14" xfId="0" applyNumberFormat="1" applyFont="1" applyFill="1" applyBorder="1" applyAlignment="1">
      <alignment horizontal="center" vertical="center"/>
    </xf>
    <xf numFmtId="176" fontId="7" fillId="2" borderId="22" xfId="0" applyNumberFormat="1" applyFont="1" applyFill="1" applyBorder="1" applyAlignment="1" applyProtection="1">
      <alignment horizontal="center" vertical="center" wrapText="1"/>
    </xf>
    <xf numFmtId="176" fontId="11" fillId="4" borderId="14" xfId="0" applyNumberFormat="1" applyFont="1" applyFill="1" applyBorder="1" applyAlignment="1">
      <alignment horizontal="center" vertical="center"/>
    </xf>
    <xf numFmtId="176" fontId="7" fillId="4" borderId="22" xfId="0" applyNumberFormat="1" applyFont="1" applyFill="1" applyBorder="1" applyAlignment="1" applyProtection="1">
      <alignment horizontal="center" vertical="center" wrapText="1"/>
    </xf>
    <xf numFmtId="0" fontId="0" fillId="0" borderId="1" xfId="52" applyFont="1" applyFill="1" applyBorder="1" applyAlignment="1">
      <alignment vertical="center"/>
    </xf>
    <xf numFmtId="0" fontId="0" fillId="2" borderId="1" xfId="52" applyFont="1" applyFill="1" applyBorder="1" applyAlignment="1">
      <alignment vertical="center"/>
    </xf>
    <xf numFmtId="0" fontId="0" fillId="4" borderId="1" xfId="52" applyFont="1" applyFill="1" applyBorder="1" applyAlignment="1">
      <alignment vertical="center"/>
    </xf>
    <xf numFmtId="176" fontId="2" fillId="4" borderId="18" xfId="0" applyNumberFormat="1" applyFont="1" applyFill="1" applyBorder="1" applyAlignment="1">
      <alignment horizontal="center" vertical="center"/>
    </xf>
    <xf numFmtId="179" fontId="4" fillId="5" borderId="28" xfId="0" applyNumberFormat="1" applyFont="1" applyFill="1" applyBorder="1" applyAlignment="1">
      <alignment horizontal="center" vertical="center" wrapText="1"/>
    </xf>
    <xf numFmtId="179" fontId="4" fillId="5" borderId="30" xfId="0" applyNumberFormat="1" applyFont="1" applyFill="1" applyBorder="1" applyAlignment="1">
      <alignment horizontal="center" vertical="center" wrapText="1"/>
    </xf>
    <xf numFmtId="179" fontId="4" fillId="5" borderId="14" xfId="0" applyNumberFormat="1" applyFont="1" applyFill="1" applyBorder="1" applyAlignment="1">
      <alignment horizontal="center" vertical="center" wrapText="1"/>
    </xf>
    <xf numFmtId="179" fontId="4" fillId="5" borderId="1" xfId="0" applyNumberFormat="1" applyFont="1" applyFill="1" applyBorder="1" applyAlignment="1">
      <alignment horizontal="center" vertical="center"/>
    </xf>
    <xf numFmtId="179" fontId="0" fillId="5" borderId="1" xfId="0" applyNumberFormat="1" applyFont="1" applyFill="1" applyBorder="1" applyAlignment="1">
      <alignment horizontal="center"/>
    </xf>
    <xf numFmtId="179" fontId="2" fillId="0" borderId="1" xfId="13" applyNumberFormat="1" applyFont="1" applyFill="1" applyBorder="1" applyAlignment="1">
      <alignment horizontal="center" vertical="center"/>
    </xf>
    <xf numFmtId="179" fontId="2" fillId="2" borderId="1" xfId="13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179" fontId="2" fillId="4" borderId="1" xfId="13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177" fontId="0" fillId="0" borderId="1" xfId="0" applyNumberFormat="1" applyFont="1" applyBorder="1" applyAlignment="1">
      <alignment horizontal="center"/>
    </xf>
    <xf numFmtId="176" fontId="2" fillId="0" borderId="15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/>
    </xf>
    <xf numFmtId="176" fontId="2" fillId="2" borderId="15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center"/>
    </xf>
    <xf numFmtId="177" fontId="0" fillId="3" borderId="1" xfId="0" applyNumberFormat="1" applyFont="1" applyFill="1" applyBorder="1" applyAlignment="1">
      <alignment horizontal="center"/>
    </xf>
    <xf numFmtId="176" fontId="9" fillId="3" borderId="11" xfId="0" applyNumberFormat="1" applyFont="1" applyFill="1" applyBorder="1" applyAlignment="1">
      <alignment horizontal="center" vertical="center"/>
    </xf>
    <xf numFmtId="176" fontId="2" fillId="3" borderId="15" xfId="0" applyNumberFormat="1" applyFont="1" applyFill="1" applyBorder="1" applyAlignment="1">
      <alignment horizontal="center" vertical="center"/>
    </xf>
    <xf numFmtId="176" fontId="7" fillId="3" borderId="11" xfId="0" applyNumberFormat="1" applyFont="1" applyFill="1" applyBorder="1" applyAlignment="1">
      <alignment horizontal="center" vertical="center" wrapText="1"/>
    </xf>
    <xf numFmtId="176" fontId="11" fillId="3" borderId="14" xfId="0" applyNumberFormat="1" applyFont="1" applyFill="1" applyBorder="1" applyAlignment="1">
      <alignment horizontal="center" vertical="center"/>
    </xf>
    <xf numFmtId="176" fontId="7" fillId="3" borderId="22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/>
    <xf numFmtId="49" fontId="2" fillId="3" borderId="19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49" fontId="19" fillId="4" borderId="11" xfId="0" applyNumberFormat="1" applyFont="1" applyFill="1" applyBorder="1" applyAlignment="1">
      <alignment horizontal="center" vertical="center"/>
    </xf>
    <xf numFmtId="176" fontId="19" fillId="4" borderId="1" xfId="0" applyNumberFormat="1" applyFont="1" applyFill="1" applyBorder="1" applyAlignment="1">
      <alignment horizontal="center" vertical="center"/>
    </xf>
    <xf numFmtId="178" fontId="19" fillId="4" borderId="15" xfId="0" applyNumberFormat="1" applyFont="1" applyFill="1" applyBorder="1" applyAlignment="1">
      <alignment horizontal="center" vertical="center"/>
    </xf>
    <xf numFmtId="176" fontId="19" fillId="0" borderId="15" xfId="0" applyNumberFormat="1" applyFont="1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/>
    </xf>
    <xf numFmtId="49" fontId="19" fillId="2" borderId="11" xfId="0" applyNumberFormat="1" applyFont="1" applyFill="1" applyBorder="1" applyAlignment="1">
      <alignment horizontal="center" vertical="center"/>
    </xf>
    <xf numFmtId="176" fontId="19" fillId="2" borderId="1" xfId="0" applyNumberFormat="1" applyFont="1" applyFill="1" applyBorder="1" applyAlignment="1">
      <alignment horizontal="center" vertical="center"/>
    </xf>
    <xf numFmtId="178" fontId="19" fillId="2" borderId="15" xfId="0" applyNumberFormat="1" applyFont="1" applyFill="1" applyBorder="1" applyAlignment="1">
      <alignment horizontal="center" vertical="center"/>
    </xf>
    <xf numFmtId="49" fontId="19" fillId="0" borderId="11" xfId="0" applyNumberFormat="1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vertical="center"/>
    </xf>
    <xf numFmtId="176" fontId="19" fillId="0" borderId="1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vertical="center"/>
    </xf>
    <xf numFmtId="178" fontId="19" fillId="2" borderId="1" xfId="0" applyNumberFormat="1" applyFont="1" applyFill="1" applyBorder="1" applyAlignment="1">
      <alignment horizontal="center" vertical="center"/>
    </xf>
    <xf numFmtId="178" fontId="19" fillId="4" borderId="1" xfId="0" applyNumberFormat="1" applyFont="1" applyFill="1" applyBorder="1" applyAlignment="1">
      <alignment horizontal="center" vertical="center"/>
    </xf>
    <xf numFmtId="49" fontId="19" fillId="4" borderId="11" xfId="0" applyNumberFormat="1" applyFont="1" applyFill="1" applyBorder="1" applyAlignment="1">
      <alignment horizontal="center" vertical="center"/>
    </xf>
    <xf numFmtId="176" fontId="20" fillId="4" borderId="11" xfId="0" applyNumberFormat="1" applyFont="1" applyFill="1" applyBorder="1" applyAlignment="1">
      <alignment horizontal="center" vertical="center"/>
    </xf>
    <xf numFmtId="176" fontId="19" fillId="4" borderId="8" xfId="0" applyNumberFormat="1" applyFont="1" applyFill="1" applyBorder="1" applyAlignment="1">
      <alignment horizontal="center" vertical="center"/>
    </xf>
    <xf numFmtId="49" fontId="19" fillId="4" borderId="1" xfId="0" applyNumberFormat="1" applyFont="1" applyFill="1" applyBorder="1" applyAlignment="1">
      <alignment horizontal="center" vertical="center"/>
    </xf>
    <xf numFmtId="176" fontId="9" fillId="0" borderId="11" xfId="0" applyNumberFormat="1" applyFont="1" applyFill="1" applyBorder="1" applyAlignment="1">
      <alignment horizontal="center" vertical="center"/>
    </xf>
    <xf numFmtId="176" fontId="20" fillId="2" borderId="11" xfId="0" applyNumberFormat="1" applyFont="1" applyFill="1" applyBorder="1" applyAlignment="1">
      <alignment horizontal="center" vertical="center"/>
    </xf>
    <xf numFmtId="176" fontId="19" fillId="2" borderId="8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176" fontId="19" fillId="4" borderId="1" xfId="0" applyNumberFormat="1" applyFont="1" applyFill="1" applyBorder="1" applyAlignment="1">
      <alignment vertical="center"/>
    </xf>
    <xf numFmtId="49" fontId="19" fillId="4" borderId="1" xfId="0" applyNumberFormat="1" applyFont="1" applyFill="1" applyBorder="1" applyAlignment="1">
      <alignment vertical="center"/>
    </xf>
    <xf numFmtId="176" fontId="19" fillId="4" borderId="1" xfId="0" applyNumberFormat="1" applyFont="1" applyFill="1" applyBorder="1" applyAlignment="1">
      <alignment horizontal="right" vertical="center"/>
    </xf>
    <xf numFmtId="176" fontId="20" fillId="2" borderId="1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vertical="center"/>
    </xf>
    <xf numFmtId="176" fontId="19" fillId="2" borderId="1" xfId="0" applyNumberFormat="1" applyFont="1" applyFill="1" applyBorder="1" applyAlignment="1">
      <alignment horizontal="right" vertical="center"/>
    </xf>
    <xf numFmtId="176" fontId="20" fillId="4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vertical="center"/>
    </xf>
    <xf numFmtId="176" fontId="11" fillId="4" borderId="14" xfId="0" applyNumberFormat="1" applyFont="1" applyFill="1" applyBorder="1" applyAlignment="1">
      <alignment horizontal="center" vertical="center"/>
    </xf>
    <xf numFmtId="176" fontId="7" fillId="0" borderId="22" xfId="0" applyNumberFormat="1" applyFont="1" applyFill="1" applyBorder="1" applyAlignment="1" applyProtection="1">
      <alignment horizontal="center" vertical="center" wrapText="1"/>
    </xf>
    <xf numFmtId="176" fontId="11" fillId="0" borderId="14" xfId="0" applyNumberFormat="1" applyFont="1" applyFill="1" applyBorder="1" applyAlignment="1">
      <alignment horizontal="center" vertical="center"/>
    </xf>
    <xf numFmtId="176" fontId="11" fillId="2" borderId="14" xfId="0" applyNumberFormat="1" applyFont="1" applyFill="1" applyBorder="1" applyAlignment="1">
      <alignment horizontal="center" vertical="center"/>
    </xf>
    <xf numFmtId="176" fontId="7" fillId="2" borderId="22" xfId="0" applyNumberFormat="1" applyFont="1" applyFill="1" applyBorder="1" applyAlignment="1" applyProtection="1">
      <alignment horizontal="center" vertical="center" wrapText="1"/>
    </xf>
    <xf numFmtId="176" fontId="19" fillId="2" borderId="1" xfId="0" applyNumberFormat="1" applyFont="1" applyFill="1" applyBorder="1" applyAlignment="1">
      <alignment vertical="center"/>
    </xf>
    <xf numFmtId="176" fontId="2" fillId="0" borderId="19" xfId="0" applyNumberFormat="1" applyFont="1" applyFill="1" applyBorder="1" applyAlignment="1">
      <alignment horizontal="center" vertical="center"/>
    </xf>
    <xf numFmtId="176" fontId="19" fillId="4" borderId="18" xfId="0" applyNumberFormat="1" applyFont="1" applyFill="1" applyBorder="1" applyAlignment="1">
      <alignment horizontal="center" vertical="center"/>
    </xf>
    <xf numFmtId="176" fontId="2" fillId="0" borderId="18" xfId="0" applyNumberFormat="1" applyFont="1" applyFill="1" applyBorder="1" applyAlignment="1">
      <alignment horizontal="center" vertical="center"/>
    </xf>
    <xf numFmtId="176" fontId="2" fillId="2" borderId="19" xfId="0" applyNumberFormat="1" applyFont="1" applyFill="1" applyBorder="1" applyAlignment="1">
      <alignment horizontal="center" vertical="center"/>
    </xf>
    <xf numFmtId="176" fontId="19" fillId="2" borderId="18" xfId="0" applyNumberFormat="1" applyFont="1" applyFill="1" applyBorder="1" applyAlignment="1">
      <alignment horizontal="center" vertical="center"/>
    </xf>
    <xf numFmtId="176" fontId="11" fillId="4" borderId="18" xfId="0" applyNumberFormat="1" applyFont="1" applyFill="1" applyBorder="1" applyAlignment="1">
      <alignment horizontal="center" vertical="center"/>
    </xf>
    <xf numFmtId="176" fontId="11" fillId="0" borderId="18" xfId="0" applyNumberFormat="1" applyFont="1" applyFill="1" applyBorder="1" applyAlignment="1">
      <alignment horizontal="center" vertical="center"/>
    </xf>
    <xf numFmtId="176" fontId="19" fillId="4" borderId="18" xfId="0" applyNumberFormat="1" applyFont="1" applyFill="1" applyBorder="1" applyAlignment="1">
      <alignment vertical="center"/>
    </xf>
    <xf numFmtId="176" fontId="2" fillId="0" borderId="18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3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/>
    </xf>
    <xf numFmtId="176" fontId="19" fillId="4" borderId="13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9" fillId="2" borderId="13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6130;&#31649;&#22870;&#23398;&#37329;&#20844;&#3103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89.62</v>
          </cell>
        </row>
        <row r="7">
          <cell r="C7">
            <v>83.24</v>
          </cell>
        </row>
        <row r="9">
          <cell r="C9">
            <v>85.33</v>
          </cell>
        </row>
        <row r="11">
          <cell r="C11">
            <v>82.48</v>
          </cell>
        </row>
        <row r="12">
          <cell r="C12">
            <v>83.43</v>
          </cell>
        </row>
        <row r="14">
          <cell r="C14">
            <v>81.24</v>
          </cell>
        </row>
        <row r="15">
          <cell r="C15">
            <v>79.71</v>
          </cell>
        </row>
        <row r="16">
          <cell r="C16">
            <v>79.81</v>
          </cell>
        </row>
        <row r="17">
          <cell r="C17">
            <v>80.1</v>
          </cell>
        </row>
        <row r="18">
          <cell r="C18">
            <v>78.86</v>
          </cell>
        </row>
        <row r="19">
          <cell r="C19">
            <v>82.57</v>
          </cell>
        </row>
        <row r="20">
          <cell r="C20">
            <v>82.29</v>
          </cell>
        </row>
        <row r="24">
          <cell r="C24">
            <v>78.86</v>
          </cell>
        </row>
        <row r="29">
          <cell r="C29">
            <v>81.33</v>
          </cell>
        </row>
        <row r="31">
          <cell r="C31">
            <v>90.38</v>
          </cell>
        </row>
        <row r="32">
          <cell r="C32">
            <v>79.24</v>
          </cell>
        </row>
        <row r="36">
          <cell r="C36">
            <v>73.24</v>
          </cell>
        </row>
        <row r="38">
          <cell r="C38">
            <v>78.48</v>
          </cell>
        </row>
        <row r="41">
          <cell r="C41">
            <v>79.43</v>
          </cell>
        </row>
        <row r="43">
          <cell r="C43">
            <v>79.24</v>
          </cell>
        </row>
        <row r="45">
          <cell r="C45">
            <v>86.38</v>
          </cell>
        </row>
        <row r="47">
          <cell r="C47">
            <v>76.57</v>
          </cell>
        </row>
        <row r="52">
          <cell r="C52">
            <v>73.81</v>
          </cell>
        </row>
        <row r="53">
          <cell r="C53">
            <v>79.24</v>
          </cell>
        </row>
        <row r="54">
          <cell r="C54">
            <v>72.38</v>
          </cell>
        </row>
        <row r="56">
          <cell r="C56">
            <v>79.81</v>
          </cell>
        </row>
        <row r="58">
          <cell r="C58">
            <v>77.24</v>
          </cell>
        </row>
        <row r="61">
          <cell r="C61">
            <v>78.48</v>
          </cell>
        </row>
        <row r="62">
          <cell r="C62">
            <v>79.24</v>
          </cell>
        </row>
        <row r="64">
          <cell r="C64">
            <v>78.86</v>
          </cell>
        </row>
        <row r="66">
          <cell r="C66">
            <v>86.19</v>
          </cell>
        </row>
        <row r="67">
          <cell r="C67">
            <v>80.19</v>
          </cell>
        </row>
        <row r="71">
          <cell r="C71">
            <v>74</v>
          </cell>
        </row>
        <row r="73">
          <cell r="C73">
            <v>83.71</v>
          </cell>
        </row>
        <row r="75">
          <cell r="C75">
            <v>78.1</v>
          </cell>
        </row>
        <row r="76">
          <cell r="C76">
            <v>82.48</v>
          </cell>
        </row>
        <row r="80">
          <cell r="C80">
            <v>72.86</v>
          </cell>
        </row>
        <row r="81">
          <cell r="C81">
            <v>80.19</v>
          </cell>
        </row>
        <row r="85">
          <cell r="C85">
            <v>78.67</v>
          </cell>
        </row>
        <row r="86">
          <cell r="C86">
            <v>82.67</v>
          </cell>
        </row>
        <row r="88">
          <cell r="C88">
            <v>73.81</v>
          </cell>
        </row>
        <row r="89">
          <cell r="C89">
            <v>73.05</v>
          </cell>
        </row>
        <row r="91">
          <cell r="C91">
            <v>75.24</v>
          </cell>
        </row>
        <row r="92">
          <cell r="C92">
            <v>72.38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79"/>
  <sheetViews>
    <sheetView tabSelected="1" topLeftCell="U1" workbookViewId="0">
      <selection activeCell="G10" sqref="G10"/>
    </sheetView>
  </sheetViews>
  <sheetFormatPr defaultColWidth="9" defaultRowHeight="13.5"/>
  <sheetData>
    <row r="1" ht="23.25" spans="1:36">
      <c r="A1" s="18" t="s">
        <v>0</v>
      </c>
      <c r="B1" s="18"/>
      <c r="C1" s="19"/>
      <c r="D1" s="20"/>
      <c r="E1" s="19"/>
      <c r="F1" s="19"/>
      <c r="G1" s="19"/>
      <c r="H1" s="21"/>
      <c r="I1" s="19"/>
      <c r="J1" s="19"/>
      <c r="K1" s="19"/>
      <c r="L1" s="19"/>
      <c r="M1" s="19"/>
      <c r="N1" s="19"/>
      <c r="O1" s="20"/>
      <c r="P1" s="19"/>
      <c r="Q1" s="19"/>
      <c r="R1" s="19"/>
      <c r="S1" s="19"/>
      <c r="T1" s="21"/>
      <c r="U1" s="21"/>
      <c r="V1" s="19"/>
      <c r="W1" s="19"/>
      <c r="X1" s="19"/>
      <c r="Y1" s="19"/>
      <c r="Z1" s="19"/>
      <c r="AA1" s="19"/>
      <c r="AB1" s="19"/>
      <c r="AC1" s="19"/>
      <c r="AD1" s="134"/>
      <c r="AE1" s="135"/>
      <c r="AF1" s="135"/>
      <c r="AG1" s="21"/>
      <c r="AH1" s="19"/>
      <c r="AI1" s="482"/>
      <c r="AJ1" s="159"/>
    </row>
    <row r="2" ht="18.75" spans="1:36">
      <c r="A2" s="22" t="s">
        <v>1</v>
      </c>
      <c r="B2" s="23" t="s">
        <v>2</v>
      </c>
      <c r="C2" s="24" t="s">
        <v>3</v>
      </c>
      <c r="D2" s="25"/>
      <c r="E2" s="26"/>
      <c r="F2" s="26"/>
      <c r="G2" s="26"/>
      <c r="H2" s="27"/>
      <c r="I2" s="87" t="s">
        <v>4</v>
      </c>
      <c r="J2" s="88"/>
      <c r="K2" s="88"/>
      <c r="L2" s="88"/>
      <c r="M2" s="88"/>
      <c r="N2" s="88"/>
      <c r="O2" s="89"/>
      <c r="P2" s="88"/>
      <c r="Q2" s="88"/>
      <c r="R2" s="88"/>
      <c r="S2" s="88"/>
      <c r="T2" s="111"/>
      <c r="U2" s="111"/>
      <c r="V2" s="87" t="s">
        <v>5</v>
      </c>
      <c r="W2" s="88"/>
      <c r="X2" s="88"/>
      <c r="Y2" s="88"/>
      <c r="Z2" s="88"/>
      <c r="AA2" s="88"/>
      <c r="AB2" s="88"/>
      <c r="AC2" s="88"/>
      <c r="AD2" s="136"/>
      <c r="AE2" s="137"/>
      <c r="AF2" s="136"/>
      <c r="AG2" s="160" t="s">
        <v>6</v>
      </c>
      <c r="AH2" s="161" t="s">
        <v>7</v>
      </c>
      <c r="AI2" s="483" t="s">
        <v>8</v>
      </c>
      <c r="AJ2" s="159"/>
    </row>
    <row r="3" ht="14.25" spans="1:36">
      <c r="A3" s="28"/>
      <c r="B3" s="29" t="s">
        <v>9</v>
      </c>
      <c r="C3" s="30" t="s">
        <v>10</v>
      </c>
      <c r="D3" s="31" t="s">
        <v>11</v>
      </c>
      <c r="E3" s="32" t="s">
        <v>12</v>
      </c>
      <c r="F3" s="32"/>
      <c r="G3" s="33" t="s">
        <v>13</v>
      </c>
      <c r="H3" s="34" t="s">
        <v>14</v>
      </c>
      <c r="I3" s="90" t="s">
        <v>15</v>
      </c>
      <c r="J3" s="91"/>
      <c r="K3" s="91"/>
      <c r="L3" s="91"/>
      <c r="M3" s="92"/>
      <c r="N3" s="91"/>
      <c r="O3" s="93"/>
      <c r="P3" s="92"/>
      <c r="Q3" s="112" t="s">
        <v>16</v>
      </c>
      <c r="R3" s="91"/>
      <c r="S3" s="92"/>
      <c r="T3" s="113" t="s">
        <v>17</v>
      </c>
      <c r="U3" s="114" t="s">
        <v>18</v>
      </c>
      <c r="V3" s="115" t="s">
        <v>19</v>
      </c>
      <c r="W3" s="112" t="s">
        <v>20</v>
      </c>
      <c r="X3" s="91"/>
      <c r="Y3" s="91"/>
      <c r="Z3" s="91"/>
      <c r="AA3" s="91"/>
      <c r="AB3" s="138" t="s">
        <v>21</v>
      </c>
      <c r="AC3" s="139" t="s">
        <v>22</v>
      </c>
      <c r="AD3" s="138" t="s">
        <v>23</v>
      </c>
      <c r="AE3" s="92" t="s">
        <v>24</v>
      </c>
      <c r="AF3" s="140" t="s">
        <v>25</v>
      </c>
      <c r="AG3" s="163"/>
      <c r="AH3" s="164"/>
      <c r="AI3" s="484"/>
      <c r="AJ3" s="159"/>
    </row>
    <row r="4" ht="24" spans="1:36">
      <c r="A4" s="28"/>
      <c r="B4" s="35"/>
      <c r="C4" s="36"/>
      <c r="D4" s="37"/>
      <c r="E4" s="38" t="s">
        <v>26</v>
      </c>
      <c r="F4" s="38" t="s">
        <v>27</v>
      </c>
      <c r="G4" s="33"/>
      <c r="H4" s="39"/>
      <c r="I4" s="94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95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116"/>
      <c r="U4" s="117"/>
      <c r="V4" s="11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138"/>
      <c r="AE4" s="92"/>
      <c r="AF4" s="142"/>
      <c r="AG4" s="166"/>
      <c r="AH4" s="141"/>
      <c r="AI4" s="485"/>
      <c r="AJ4" s="159"/>
    </row>
    <row r="5" ht="14.25" spans="1:36">
      <c r="A5" s="40"/>
      <c r="B5" s="41" t="s">
        <v>44</v>
      </c>
      <c r="C5" s="36"/>
      <c r="D5" s="37"/>
      <c r="E5" s="38"/>
      <c r="F5" s="38"/>
      <c r="G5" s="42"/>
      <c r="H5" s="43"/>
      <c r="I5" s="96"/>
      <c r="J5" s="97"/>
      <c r="K5" s="97"/>
      <c r="L5" s="97"/>
      <c r="M5" s="32"/>
      <c r="N5" s="97"/>
      <c r="O5" s="98"/>
      <c r="P5" s="32"/>
      <c r="Q5" s="97"/>
      <c r="R5" s="119"/>
      <c r="S5" s="120"/>
      <c r="T5" s="121"/>
      <c r="U5" s="43"/>
      <c r="V5" s="122"/>
      <c r="W5" s="97"/>
      <c r="X5" s="97"/>
      <c r="Y5" s="97"/>
      <c r="Z5" s="97"/>
      <c r="AA5" s="97"/>
      <c r="AB5" s="143"/>
      <c r="AC5" s="144"/>
      <c r="AD5" s="42"/>
      <c r="AE5" s="42"/>
      <c r="AF5" s="145"/>
      <c r="AG5" s="168"/>
      <c r="AH5" s="169"/>
      <c r="AI5" s="486"/>
      <c r="AJ5" s="159"/>
    </row>
    <row r="6" ht="14.25" spans="1:36">
      <c r="A6" s="44" t="s">
        <v>45</v>
      </c>
      <c r="B6" s="41" t="s">
        <v>46</v>
      </c>
      <c r="C6" s="45"/>
      <c r="D6" s="46"/>
      <c r="E6" s="47"/>
      <c r="F6" s="47"/>
      <c r="G6" s="47"/>
      <c r="H6" s="48"/>
      <c r="I6" s="45"/>
      <c r="J6" s="47"/>
      <c r="K6" s="47"/>
      <c r="L6" s="47"/>
      <c r="M6" s="47"/>
      <c r="N6" s="47"/>
      <c r="O6" s="46"/>
      <c r="P6" s="47"/>
      <c r="Q6" s="47"/>
      <c r="R6" s="47"/>
      <c r="S6" s="47"/>
      <c r="T6" s="123"/>
      <c r="U6" s="124"/>
      <c r="V6" s="125"/>
      <c r="W6" s="47"/>
      <c r="X6" s="47"/>
      <c r="Y6" s="47"/>
      <c r="Z6" s="47"/>
      <c r="AA6" s="47"/>
      <c r="AB6" s="125"/>
      <c r="AC6" s="146"/>
      <c r="AD6" s="47"/>
      <c r="AE6" s="47"/>
      <c r="AF6" s="147"/>
      <c r="AG6" s="170"/>
      <c r="AH6" s="146"/>
      <c r="AI6" s="486"/>
      <c r="AJ6" s="159"/>
    </row>
    <row r="7" ht="15" spans="1:36">
      <c r="A7" s="49">
        <v>1</v>
      </c>
      <c r="B7" s="436" t="s">
        <v>47</v>
      </c>
      <c r="C7" s="436">
        <v>90.07</v>
      </c>
      <c r="D7" s="437" t="s">
        <v>48</v>
      </c>
      <c r="E7" s="438"/>
      <c r="F7" s="438"/>
      <c r="G7" s="436">
        <v>90.07</v>
      </c>
      <c r="H7" s="439">
        <f t="shared" ref="H7:H70" si="0">G7*0.7*0.5</f>
        <v>31.5245</v>
      </c>
      <c r="I7" s="452">
        <v>100</v>
      </c>
      <c r="J7" s="438">
        <v>30</v>
      </c>
      <c r="K7" s="453">
        <v>20</v>
      </c>
      <c r="L7" s="438">
        <v>30</v>
      </c>
      <c r="M7" s="438">
        <v>80</v>
      </c>
      <c r="N7" s="438"/>
      <c r="O7" s="454"/>
      <c r="P7" s="438"/>
      <c r="Q7" s="438"/>
      <c r="R7" s="438"/>
      <c r="S7" s="438"/>
      <c r="T7" s="438">
        <f>M7+P7</f>
        <v>80</v>
      </c>
      <c r="U7" s="467">
        <f t="shared" ref="U7:U70" si="1">T7*0.2*0.5</f>
        <v>8</v>
      </c>
      <c r="V7" s="468">
        <v>0</v>
      </c>
      <c r="W7" s="438"/>
      <c r="X7" s="438"/>
      <c r="Y7" s="438"/>
      <c r="Z7" s="438"/>
      <c r="AA7" s="438"/>
      <c r="AB7" s="468">
        <v>0</v>
      </c>
      <c r="AC7" s="473">
        <f t="shared" ref="AC7:AC70" si="2">AB7*0.1*0.5</f>
        <v>0</v>
      </c>
      <c r="AD7" s="468">
        <v>83</v>
      </c>
      <c r="AE7" s="438">
        <f t="shared" ref="AE7:AE70" si="3">AD7*0.4</f>
        <v>33.2</v>
      </c>
      <c r="AF7" s="474">
        <v>10</v>
      </c>
      <c r="AG7" s="487">
        <f>AF7+AE7+U7+H7</f>
        <v>82.7245</v>
      </c>
      <c r="AH7" s="488" t="s">
        <v>49</v>
      </c>
      <c r="AI7" s="489" t="s">
        <v>50</v>
      </c>
      <c r="AJ7" s="489"/>
    </row>
    <row r="8" ht="14.25" spans="1:36">
      <c r="A8" s="49">
        <v>2</v>
      </c>
      <c r="B8" s="436" t="s">
        <v>51</v>
      </c>
      <c r="C8" s="436">
        <v>89.87</v>
      </c>
      <c r="D8" s="437" t="s">
        <v>52</v>
      </c>
      <c r="E8" s="53"/>
      <c r="F8" s="53"/>
      <c r="G8" s="436">
        <v>89.87</v>
      </c>
      <c r="H8" s="440">
        <f t="shared" si="0"/>
        <v>31.4545</v>
      </c>
      <c r="I8" s="455">
        <v>100</v>
      </c>
      <c r="J8" s="53">
        <v>30</v>
      </c>
      <c r="K8" s="436">
        <v>20</v>
      </c>
      <c r="L8" s="53">
        <v>30</v>
      </c>
      <c r="M8" s="53">
        <v>80</v>
      </c>
      <c r="N8" s="53" t="s">
        <v>53</v>
      </c>
      <c r="O8" s="100"/>
      <c r="P8" s="53">
        <v>5</v>
      </c>
      <c r="Q8" s="53"/>
      <c r="R8" s="53"/>
      <c r="S8" s="53"/>
      <c r="T8" s="53">
        <f t="shared" ref="T8:T10" si="4">M8+P8-S8</f>
        <v>85</v>
      </c>
      <c r="U8" s="469">
        <f t="shared" si="1"/>
        <v>8.5</v>
      </c>
      <c r="V8" s="468">
        <v>0</v>
      </c>
      <c r="W8" s="53"/>
      <c r="X8" s="53"/>
      <c r="Y8" s="53"/>
      <c r="Z8" s="53"/>
      <c r="AA8" s="53"/>
      <c r="AB8" s="468">
        <v>0</v>
      </c>
      <c r="AC8" s="473">
        <f t="shared" si="2"/>
        <v>0</v>
      </c>
      <c r="AD8" s="468">
        <v>88</v>
      </c>
      <c r="AE8" s="53">
        <f t="shared" si="3"/>
        <v>35.2</v>
      </c>
      <c r="AF8" s="475">
        <v>0</v>
      </c>
      <c r="AG8" s="171">
        <f t="shared" ref="AG8:AG10" si="5">H8+U8+AC8+AE8+AF8</f>
        <v>75.1545</v>
      </c>
      <c r="AH8" s="488" t="s">
        <v>54</v>
      </c>
      <c r="AI8" s="489" t="s">
        <v>55</v>
      </c>
      <c r="AJ8" s="489"/>
    </row>
    <row r="9" ht="14.25" spans="1:36">
      <c r="A9" s="49">
        <v>3</v>
      </c>
      <c r="B9" s="436" t="s">
        <v>56</v>
      </c>
      <c r="C9" s="436">
        <v>89.33</v>
      </c>
      <c r="D9" s="437" t="s">
        <v>57</v>
      </c>
      <c r="E9" s="53"/>
      <c r="F9" s="53"/>
      <c r="G9" s="436">
        <v>89.33</v>
      </c>
      <c r="H9" s="440">
        <f t="shared" si="0"/>
        <v>31.2655</v>
      </c>
      <c r="I9" s="455">
        <v>100</v>
      </c>
      <c r="J9" s="53">
        <v>30</v>
      </c>
      <c r="K9" s="436">
        <v>20</v>
      </c>
      <c r="L9" s="53">
        <v>30</v>
      </c>
      <c r="M9" s="53">
        <v>80</v>
      </c>
      <c r="N9" s="53"/>
      <c r="O9" s="100"/>
      <c r="P9" s="53"/>
      <c r="Q9" s="53"/>
      <c r="R9" s="53"/>
      <c r="S9" s="53"/>
      <c r="T9" s="53">
        <f t="shared" si="4"/>
        <v>80</v>
      </c>
      <c r="U9" s="469">
        <f t="shared" si="1"/>
        <v>8</v>
      </c>
      <c r="V9" s="468">
        <v>0</v>
      </c>
      <c r="W9" s="53"/>
      <c r="X9" s="53"/>
      <c r="Y9" s="53"/>
      <c r="Z9" s="53"/>
      <c r="AA9" s="53"/>
      <c r="AB9" s="468">
        <v>0</v>
      </c>
      <c r="AC9" s="473">
        <f t="shared" si="2"/>
        <v>0</v>
      </c>
      <c r="AD9" s="468">
        <v>91</v>
      </c>
      <c r="AE9" s="53">
        <f t="shared" si="3"/>
        <v>36.4</v>
      </c>
      <c r="AF9" s="475">
        <v>10</v>
      </c>
      <c r="AG9" s="171">
        <f t="shared" si="5"/>
        <v>85.6655</v>
      </c>
      <c r="AH9" s="488" t="s">
        <v>52</v>
      </c>
      <c r="AI9" s="490" t="s">
        <v>50</v>
      </c>
      <c r="AJ9" s="489"/>
    </row>
    <row r="10" ht="14.25" spans="1:36">
      <c r="A10" s="49">
        <v>4</v>
      </c>
      <c r="B10" s="436" t="s">
        <v>58</v>
      </c>
      <c r="C10" s="436">
        <v>89.07</v>
      </c>
      <c r="D10" s="437" t="s">
        <v>59</v>
      </c>
      <c r="E10" s="53"/>
      <c r="F10" s="53"/>
      <c r="G10" s="436">
        <v>89.07</v>
      </c>
      <c r="H10" s="440">
        <f t="shared" si="0"/>
        <v>31.1745</v>
      </c>
      <c r="I10" s="455">
        <v>100</v>
      </c>
      <c r="J10" s="53">
        <v>30</v>
      </c>
      <c r="K10" s="436">
        <v>20</v>
      </c>
      <c r="L10" s="53">
        <v>30</v>
      </c>
      <c r="M10" s="53">
        <v>80</v>
      </c>
      <c r="N10" s="53"/>
      <c r="O10" s="100"/>
      <c r="P10" s="53"/>
      <c r="Q10" s="53"/>
      <c r="R10" s="53"/>
      <c r="S10" s="53"/>
      <c r="T10" s="53">
        <f t="shared" si="4"/>
        <v>80</v>
      </c>
      <c r="U10" s="469">
        <f t="shared" si="1"/>
        <v>8</v>
      </c>
      <c r="V10" s="468">
        <v>0</v>
      </c>
      <c r="W10" s="53"/>
      <c r="X10" s="53"/>
      <c r="Y10" s="53"/>
      <c r="Z10" s="53"/>
      <c r="AA10" s="53"/>
      <c r="AB10" s="468">
        <v>0</v>
      </c>
      <c r="AC10" s="473">
        <f t="shared" si="2"/>
        <v>0</v>
      </c>
      <c r="AD10" s="468">
        <v>90</v>
      </c>
      <c r="AE10" s="53">
        <f t="shared" si="3"/>
        <v>36</v>
      </c>
      <c r="AF10" s="475">
        <v>10</v>
      </c>
      <c r="AG10" s="171">
        <f t="shared" si="5"/>
        <v>85.1745</v>
      </c>
      <c r="AH10" s="488" t="s">
        <v>57</v>
      </c>
      <c r="AI10" s="490" t="s">
        <v>50</v>
      </c>
      <c r="AJ10" s="489"/>
    </row>
    <row r="11" ht="15" spans="1:36">
      <c r="A11" s="49">
        <v>5</v>
      </c>
      <c r="B11" s="436" t="s">
        <v>60</v>
      </c>
      <c r="C11" s="436">
        <v>88.67</v>
      </c>
      <c r="D11" s="437" t="s">
        <v>61</v>
      </c>
      <c r="E11" s="438"/>
      <c r="F11" s="438"/>
      <c r="G11" s="436">
        <v>88.67</v>
      </c>
      <c r="H11" s="439">
        <f t="shared" si="0"/>
        <v>31.0345</v>
      </c>
      <c r="I11" s="452">
        <v>100</v>
      </c>
      <c r="J11" s="438">
        <v>30</v>
      </c>
      <c r="K11" s="453">
        <v>20</v>
      </c>
      <c r="L11" s="438">
        <v>30</v>
      </c>
      <c r="M11" s="438">
        <v>80</v>
      </c>
      <c r="N11" s="438">
        <v>8</v>
      </c>
      <c r="O11" s="454"/>
      <c r="P11" s="438">
        <v>8</v>
      </c>
      <c r="Q11" s="438"/>
      <c r="R11" s="438"/>
      <c r="S11" s="438"/>
      <c r="T11" s="438">
        <f t="shared" ref="T11:T14" si="6">M11+P11</f>
        <v>88</v>
      </c>
      <c r="U11" s="467">
        <f t="shared" si="1"/>
        <v>8.8</v>
      </c>
      <c r="V11" s="468">
        <v>0</v>
      </c>
      <c r="W11" s="438"/>
      <c r="X11" s="438"/>
      <c r="Y11" s="438"/>
      <c r="Z11" s="438"/>
      <c r="AA11" s="438"/>
      <c r="AB11" s="468">
        <v>0</v>
      </c>
      <c r="AC11" s="473">
        <f t="shared" si="2"/>
        <v>0</v>
      </c>
      <c r="AD11" s="468">
        <v>81</v>
      </c>
      <c r="AE11" s="438">
        <f t="shared" si="3"/>
        <v>32.4</v>
      </c>
      <c r="AF11" s="474">
        <v>10</v>
      </c>
      <c r="AG11" s="487">
        <f t="shared" ref="AG11:AG14" si="7">AF11+AE11+U11+H11</f>
        <v>82.2345</v>
      </c>
      <c r="AH11" s="488" t="s">
        <v>62</v>
      </c>
      <c r="AI11" s="490" t="s">
        <v>63</v>
      </c>
      <c r="AJ11" s="489"/>
    </row>
    <row r="12" ht="14.25" spans="1:36">
      <c r="A12" s="49">
        <v>6</v>
      </c>
      <c r="B12" s="436" t="s">
        <v>64</v>
      </c>
      <c r="C12" s="436">
        <v>88.53</v>
      </c>
      <c r="D12" s="437" t="s">
        <v>65</v>
      </c>
      <c r="E12" s="53"/>
      <c r="F12" s="53"/>
      <c r="G12" s="436">
        <v>88.53</v>
      </c>
      <c r="H12" s="440">
        <f t="shared" si="0"/>
        <v>30.9855</v>
      </c>
      <c r="I12" s="455">
        <v>100</v>
      </c>
      <c r="J12" s="53">
        <v>30</v>
      </c>
      <c r="K12" s="436">
        <v>20</v>
      </c>
      <c r="L12" s="53">
        <v>30</v>
      </c>
      <c r="M12" s="53">
        <v>80</v>
      </c>
      <c r="N12" s="53"/>
      <c r="O12" s="100"/>
      <c r="P12" s="53"/>
      <c r="Q12" s="53"/>
      <c r="R12" s="53"/>
      <c r="S12" s="53"/>
      <c r="T12" s="53">
        <f t="shared" ref="T12:T20" si="8">M12+P12-S12</f>
        <v>80</v>
      </c>
      <c r="U12" s="469">
        <f t="shared" si="1"/>
        <v>8</v>
      </c>
      <c r="V12" s="468">
        <v>0</v>
      </c>
      <c r="W12" s="53"/>
      <c r="X12" s="53"/>
      <c r="Y12" s="53"/>
      <c r="Z12" s="53"/>
      <c r="AA12" s="53"/>
      <c r="AB12" s="468">
        <v>0</v>
      </c>
      <c r="AC12" s="473">
        <f t="shared" si="2"/>
        <v>0</v>
      </c>
      <c r="AD12" s="468">
        <v>88</v>
      </c>
      <c r="AE12" s="53">
        <f t="shared" si="3"/>
        <v>35.2</v>
      </c>
      <c r="AF12" s="475">
        <v>10</v>
      </c>
      <c r="AG12" s="171">
        <f t="shared" ref="AG12:AG20" si="9">H12+U12+AC12+AE12+AF12</f>
        <v>84.1855</v>
      </c>
      <c r="AH12" s="488" t="s">
        <v>61</v>
      </c>
      <c r="AI12" s="490" t="s">
        <v>50</v>
      </c>
      <c r="AJ12" s="489"/>
    </row>
    <row r="13" ht="15" spans="1:36">
      <c r="A13" s="60">
        <v>7</v>
      </c>
      <c r="B13" s="441" t="s">
        <v>66</v>
      </c>
      <c r="C13" s="441">
        <v>88.2</v>
      </c>
      <c r="D13" s="442" t="s">
        <v>67</v>
      </c>
      <c r="E13" s="443"/>
      <c r="F13" s="443"/>
      <c r="G13" s="441">
        <v>88.2</v>
      </c>
      <c r="H13" s="444">
        <f t="shared" si="0"/>
        <v>30.87</v>
      </c>
      <c r="I13" s="456">
        <v>100</v>
      </c>
      <c r="J13" s="443">
        <v>30</v>
      </c>
      <c r="K13" s="457">
        <v>20</v>
      </c>
      <c r="L13" s="443">
        <v>30</v>
      </c>
      <c r="M13" s="443">
        <v>80</v>
      </c>
      <c r="N13" s="443"/>
      <c r="O13" s="458"/>
      <c r="P13" s="443"/>
      <c r="Q13" s="443"/>
      <c r="R13" s="443"/>
      <c r="S13" s="443"/>
      <c r="T13" s="443">
        <f t="shared" si="6"/>
        <v>80</v>
      </c>
      <c r="U13" s="470">
        <f t="shared" si="1"/>
        <v>8</v>
      </c>
      <c r="V13" s="471">
        <v>0</v>
      </c>
      <c r="W13" s="443"/>
      <c r="X13" s="443"/>
      <c r="Y13" s="443"/>
      <c r="Z13" s="443"/>
      <c r="AA13" s="443"/>
      <c r="AB13" s="471">
        <v>0</v>
      </c>
      <c r="AC13" s="476">
        <f t="shared" si="2"/>
        <v>0</v>
      </c>
      <c r="AD13" s="471">
        <v>71</v>
      </c>
      <c r="AE13" s="443">
        <f t="shared" si="3"/>
        <v>28.4</v>
      </c>
      <c r="AF13" s="477"/>
      <c r="AG13" s="491">
        <f t="shared" si="7"/>
        <v>67.27</v>
      </c>
      <c r="AH13" s="488" t="s">
        <v>68</v>
      </c>
      <c r="AI13" s="443"/>
      <c r="AJ13" s="443" t="s">
        <v>69</v>
      </c>
    </row>
    <row r="14" ht="15" spans="1:36">
      <c r="A14" s="49">
        <v>8</v>
      </c>
      <c r="B14" s="436" t="s">
        <v>70</v>
      </c>
      <c r="C14" s="436">
        <v>88.13</v>
      </c>
      <c r="D14" s="437" t="s">
        <v>49</v>
      </c>
      <c r="E14" s="438"/>
      <c r="F14" s="438"/>
      <c r="G14" s="436">
        <v>88.13</v>
      </c>
      <c r="H14" s="439">
        <f t="shared" si="0"/>
        <v>30.8455</v>
      </c>
      <c r="I14" s="452">
        <v>100</v>
      </c>
      <c r="J14" s="438">
        <v>30</v>
      </c>
      <c r="K14" s="453">
        <v>20</v>
      </c>
      <c r="L14" s="438">
        <v>30</v>
      </c>
      <c r="M14" s="438">
        <v>80</v>
      </c>
      <c r="N14" s="438"/>
      <c r="O14" s="454"/>
      <c r="P14" s="438"/>
      <c r="Q14" s="438"/>
      <c r="R14" s="438"/>
      <c r="S14" s="438"/>
      <c r="T14" s="438">
        <f t="shared" si="6"/>
        <v>80</v>
      </c>
      <c r="U14" s="467">
        <f t="shared" si="1"/>
        <v>8</v>
      </c>
      <c r="V14" s="468">
        <v>0</v>
      </c>
      <c r="W14" s="438"/>
      <c r="X14" s="438"/>
      <c r="Y14" s="438"/>
      <c r="Z14" s="438"/>
      <c r="AA14" s="438"/>
      <c r="AB14" s="468">
        <v>0</v>
      </c>
      <c r="AC14" s="473">
        <f t="shared" si="2"/>
        <v>0</v>
      </c>
      <c r="AD14" s="468">
        <v>81</v>
      </c>
      <c r="AE14" s="438">
        <f t="shared" si="3"/>
        <v>32.4</v>
      </c>
      <c r="AF14" s="474">
        <v>10</v>
      </c>
      <c r="AG14" s="487">
        <f t="shared" si="7"/>
        <v>81.2455</v>
      </c>
      <c r="AH14" s="488" t="s">
        <v>71</v>
      </c>
      <c r="AI14" s="489" t="s">
        <v>63</v>
      </c>
      <c r="AJ14" s="489"/>
    </row>
    <row r="15" ht="14.25" spans="1:36">
      <c r="A15" s="49">
        <v>9</v>
      </c>
      <c r="B15" s="436" t="s">
        <v>72</v>
      </c>
      <c r="C15" s="436">
        <v>87.6</v>
      </c>
      <c r="D15" s="437" t="s">
        <v>62</v>
      </c>
      <c r="E15" s="53"/>
      <c r="F15" s="53"/>
      <c r="G15" s="436">
        <v>87.6</v>
      </c>
      <c r="H15" s="440">
        <f t="shared" si="0"/>
        <v>30.66</v>
      </c>
      <c r="I15" s="455">
        <v>100</v>
      </c>
      <c r="J15" s="53">
        <v>30</v>
      </c>
      <c r="K15" s="436">
        <v>20</v>
      </c>
      <c r="L15" s="53">
        <v>30</v>
      </c>
      <c r="M15" s="53">
        <v>80</v>
      </c>
      <c r="N15" s="53"/>
      <c r="O15" s="100"/>
      <c r="P15" s="53"/>
      <c r="Q15" s="53"/>
      <c r="R15" s="53"/>
      <c r="S15" s="53"/>
      <c r="T15" s="53">
        <f t="shared" si="8"/>
        <v>80</v>
      </c>
      <c r="U15" s="469">
        <f t="shared" si="1"/>
        <v>8</v>
      </c>
      <c r="V15" s="468">
        <v>0</v>
      </c>
      <c r="W15" s="53"/>
      <c r="X15" s="53"/>
      <c r="Y15" s="53"/>
      <c r="Z15" s="53"/>
      <c r="AA15" s="53"/>
      <c r="AB15" s="468">
        <v>0</v>
      </c>
      <c r="AC15" s="473">
        <f t="shared" si="2"/>
        <v>0</v>
      </c>
      <c r="AD15" s="468">
        <v>95</v>
      </c>
      <c r="AE15" s="53">
        <f t="shared" si="3"/>
        <v>38</v>
      </c>
      <c r="AF15" s="475">
        <v>10</v>
      </c>
      <c r="AG15" s="171">
        <f t="shared" si="9"/>
        <v>86.66</v>
      </c>
      <c r="AH15" s="488" t="s">
        <v>48</v>
      </c>
      <c r="AI15" s="490" t="s">
        <v>63</v>
      </c>
      <c r="AJ15" s="489"/>
    </row>
    <row r="16" ht="15" spans="1:36">
      <c r="A16" s="49">
        <v>10</v>
      </c>
      <c r="B16" s="436" t="s">
        <v>73</v>
      </c>
      <c r="C16" s="436">
        <v>87.47</v>
      </c>
      <c r="D16" s="437" t="s">
        <v>74</v>
      </c>
      <c r="E16" s="438"/>
      <c r="F16" s="438"/>
      <c r="G16" s="436">
        <v>87.47</v>
      </c>
      <c r="H16" s="439">
        <f t="shared" si="0"/>
        <v>30.6145</v>
      </c>
      <c r="I16" s="452">
        <v>100</v>
      </c>
      <c r="J16" s="438">
        <v>30</v>
      </c>
      <c r="K16" s="453">
        <v>20</v>
      </c>
      <c r="L16" s="438">
        <v>30</v>
      </c>
      <c r="M16" s="438">
        <v>80</v>
      </c>
      <c r="N16" s="438">
        <v>5</v>
      </c>
      <c r="O16" s="454"/>
      <c r="P16" s="438">
        <v>5</v>
      </c>
      <c r="Q16" s="438"/>
      <c r="R16" s="438"/>
      <c r="S16" s="438"/>
      <c r="T16" s="438">
        <f>M16+P16</f>
        <v>85</v>
      </c>
      <c r="U16" s="467">
        <f t="shared" si="1"/>
        <v>8.5</v>
      </c>
      <c r="V16" s="468">
        <v>0</v>
      </c>
      <c r="W16" s="438"/>
      <c r="X16" s="438"/>
      <c r="Y16" s="438"/>
      <c r="Z16" s="438"/>
      <c r="AA16" s="438"/>
      <c r="AB16" s="468">
        <v>0</v>
      </c>
      <c r="AC16" s="473">
        <f t="shared" si="2"/>
        <v>0</v>
      </c>
      <c r="AD16" s="468">
        <v>91</v>
      </c>
      <c r="AE16" s="438">
        <f t="shared" si="3"/>
        <v>36.4</v>
      </c>
      <c r="AF16" s="474"/>
      <c r="AG16" s="487">
        <f>AF16+AE16+U16+H16</f>
        <v>75.5145</v>
      </c>
      <c r="AH16" s="488" t="s">
        <v>75</v>
      </c>
      <c r="AI16" s="490" t="s">
        <v>55</v>
      </c>
      <c r="AJ16" s="489"/>
    </row>
    <row r="17" ht="14.25" spans="1:36">
      <c r="A17" s="49">
        <v>11</v>
      </c>
      <c r="B17" s="436" t="s">
        <v>76</v>
      </c>
      <c r="C17" s="436">
        <v>86.8</v>
      </c>
      <c r="D17" s="437" t="s">
        <v>77</v>
      </c>
      <c r="E17" s="232"/>
      <c r="F17" s="232"/>
      <c r="G17" s="436">
        <v>86.8</v>
      </c>
      <c r="H17" s="440">
        <f t="shared" si="0"/>
        <v>30.38</v>
      </c>
      <c r="I17" s="455">
        <v>100</v>
      </c>
      <c r="J17" s="53">
        <v>30</v>
      </c>
      <c r="K17" s="436">
        <v>20</v>
      </c>
      <c r="L17" s="53">
        <v>30</v>
      </c>
      <c r="M17" s="53">
        <v>80</v>
      </c>
      <c r="N17" s="53" t="s">
        <v>78</v>
      </c>
      <c r="O17" s="257"/>
      <c r="P17" s="53">
        <v>5</v>
      </c>
      <c r="Q17" s="232"/>
      <c r="R17" s="232"/>
      <c r="S17" s="232"/>
      <c r="T17" s="53">
        <f t="shared" si="8"/>
        <v>85</v>
      </c>
      <c r="U17" s="469">
        <f t="shared" si="1"/>
        <v>8.5</v>
      </c>
      <c r="V17" s="468">
        <v>0</v>
      </c>
      <c r="W17" s="232"/>
      <c r="X17" s="232"/>
      <c r="Y17" s="232"/>
      <c r="Z17" s="232"/>
      <c r="AA17" s="232"/>
      <c r="AB17" s="468">
        <v>0</v>
      </c>
      <c r="AC17" s="473">
        <f t="shared" si="2"/>
        <v>0</v>
      </c>
      <c r="AD17" s="468">
        <v>92</v>
      </c>
      <c r="AE17" s="53">
        <f t="shared" si="3"/>
        <v>36.8</v>
      </c>
      <c r="AF17" s="475"/>
      <c r="AG17" s="171">
        <f t="shared" si="9"/>
        <v>75.68</v>
      </c>
      <c r="AH17" s="488" t="s">
        <v>79</v>
      </c>
      <c r="AI17" s="490" t="s">
        <v>55</v>
      </c>
      <c r="AJ17" s="489"/>
    </row>
    <row r="18" ht="14.25" spans="1:36">
      <c r="A18" s="49">
        <v>12</v>
      </c>
      <c r="B18" s="436" t="s">
        <v>80</v>
      </c>
      <c r="C18" s="436">
        <v>86.67</v>
      </c>
      <c r="D18" s="437" t="s">
        <v>71</v>
      </c>
      <c r="E18" s="53"/>
      <c r="F18" s="53"/>
      <c r="G18" s="436">
        <v>86.67</v>
      </c>
      <c r="H18" s="440">
        <f t="shared" si="0"/>
        <v>30.3345</v>
      </c>
      <c r="I18" s="455">
        <v>100</v>
      </c>
      <c r="J18" s="53">
        <v>30</v>
      </c>
      <c r="K18" s="436">
        <v>20</v>
      </c>
      <c r="L18" s="53">
        <v>30</v>
      </c>
      <c r="M18" s="53">
        <v>80</v>
      </c>
      <c r="N18" s="53"/>
      <c r="O18" s="100"/>
      <c r="P18" s="53"/>
      <c r="Q18" s="53"/>
      <c r="R18" s="53"/>
      <c r="S18" s="53"/>
      <c r="T18" s="53">
        <f t="shared" si="8"/>
        <v>80</v>
      </c>
      <c r="U18" s="469">
        <f t="shared" si="1"/>
        <v>8</v>
      </c>
      <c r="V18" s="468">
        <v>0</v>
      </c>
      <c r="W18" s="53"/>
      <c r="X18" s="53"/>
      <c r="Y18" s="53"/>
      <c r="Z18" s="53"/>
      <c r="AA18" s="53"/>
      <c r="AB18" s="468">
        <v>0</v>
      </c>
      <c r="AC18" s="473">
        <f t="shared" si="2"/>
        <v>0</v>
      </c>
      <c r="AD18" s="468">
        <v>92</v>
      </c>
      <c r="AE18" s="53">
        <f t="shared" si="3"/>
        <v>36.8</v>
      </c>
      <c r="AF18" s="475"/>
      <c r="AG18" s="171">
        <f t="shared" si="9"/>
        <v>75.1345</v>
      </c>
      <c r="AH18" s="488" t="s">
        <v>81</v>
      </c>
      <c r="AI18" s="489" t="s">
        <v>55</v>
      </c>
      <c r="AJ18" s="489"/>
    </row>
    <row r="19" ht="14.25" spans="1:36">
      <c r="A19" s="49">
        <v>13</v>
      </c>
      <c r="B19" s="436" t="s">
        <v>82</v>
      </c>
      <c r="C19" s="436">
        <v>86.67</v>
      </c>
      <c r="D19" s="437" t="s">
        <v>83</v>
      </c>
      <c r="E19" s="53"/>
      <c r="F19" s="53"/>
      <c r="G19" s="436">
        <v>86.67</v>
      </c>
      <c r="H19" s="440">
        <f t="shared" si="0"/>
        <v>30.3345</v>
      </c>
      <c r="I19" s="455">
        <v>100</v>
      </c>
      <c r="J19" s="53">
        <v>30</v>
      </c>
      <c r="K19" s="436">
        <v>20</v>
      </c>
      <c r="L19" s="53">
        <v>30</v>
      </c>
      <c r="M19" s="53">
        <v>80</v>
      </c>
      <c r="N19" s="53"/>
      <c r="O19" s="100"/>
      <c r="P19" s="53"/>
      <c r="Q19" s="53"/>
      <c r="R19" s="53"/>
      <c r="S19" s="53"/>
      <c r="T19" s="53">
        <f t="shared" si="8"/>
        <v>80</v>
      </c>
      <c r="U19" s="469">
        <f t="shared" si="1"/>
        <v>8</v>
      </c>
      <c r="V19" s="468">
        <v>0</v>
      </c>
      <c r="W19" s="53"/>
      <c r="X19" s="53"/>
      <c r="Y19" s="53"/>
      <c r="Z19" s="53"/>
      <c r="AA19" s="53"/>
      <c r="AB19" s="468">
        <v>0</v>
      </c>
      <c r="AC19" s="473">
        <f t="shared" si="2"/>
        <v>0</v>
      </c>
      <c r="AD19" s="468">
        <v>86</v>
      </c>
      <c r="AE19" s="53">
        <f t="shared" si="3"/>
        <v>34.4</v>
      </c>
      <c r="AF19" s="475"/>
      <c r="AG19" s="171">
        <f t="shared" si="9"/>
        <v>72.7345</v>
      </c>
      <c r="AH19" s="488" t="s">
        <v>84</v>
      </c>
      <c r="AI19" s="489"/>
      <c r="AJ19" s="489"/>
    </row>
    <row r="20" ht="14.25" spans="1:36">
      <c r="A20" s="49">
        <v>14</v>
      </c>
      <c r="B20" s="436" t="s">
        <v>85</v>
      </c>
      <c r="C20" s="436">
        <v>86.6</v>
      </c>
      <c r="D20" s="445" t="s">
        <v>86</v>
      </c>
      <c r="E20" s="53"/>
      <c r="F20" s="53"/>
      <c r="G20" s="436">
        <v>86.6</v>
      </c>
      <c r="H20" s="440">
        <f t="shared" si="0"/>
        <v>30.31</v>
      </c>
      <c r="I20" s="455">
        <v>100</v>
      </c>
      <c r="J20" s="53">
        <v>30</v>
      </c>
      <c r="K20" s="436">
        <v>20</v>
      </c>
      <c r="L20" s="53">
        <v>30</v>
      </c>
      <c r="M20" s="53">
        <v>80</v>
      </c>
      <c r="N20" s="53"/>
      <c r="O20" s="100"/>
      <c r="P20" s="53"/>
      <c r="Q20" s="53"/>
      <c r="R20" s="53"/>
      <c r="S20" s="53"/>
      <c r="T20" s="53">
        <f t="shared" si="8"/>
        <v>80</v>
      </c>
      <c r="U20" s="469">
        <f t="shared" si="1"/>
        <v>8</v>
      </c>
      <c r="V20" s="468">
        <v>0</v>
      </c>
      <c r="W20" s="53"/>
      <c r="X20" s="53"/>
      <c r="Y20" s="53"/>
      <c r="Z20" s="53"/>
      <c r="AA20" s="53"/>
      <c r="AB20" s="468">
        <v>0</v>
      </c>
      <c r="AC20" s="473">
        <f t="shared" si="2"/>
        <v>0</v>
      </c>
      <c r="AD20" s="468">
        <v>82</v>
      </c>
      <c r="AE20" s="53">
        <f t="shared" si="3"/>
        <v>32.8</v>
      </c>
      <c r="AF20" s="475"/>
      <c r="AG20" s="171">
        <f t="shared" si="9"/>
        <v>71.11</v>
      </c>
      <c r="AH20" s="488" t="s">
        <v>87</v>
      </c>
      <c r="AI20" s="492"/>
      <c r="AJ20" s="489"/>
    </row>
    <row r="21" ht="15" spans="1:36">
      <c r="A21" s="49">
        <v>15</v>
      </c>
      <c r="B21" s="436" t="s">
        <v>88</v>
      </c>
      <c r="C21" s="436">
        <v>86.53</v>
      </c>
      <c r="D21" s="437" t="s">
        <v>89</v>
      </c>
      <c r="E21" s="393"/>
      <c r="F21" s="393"/>
      <c r="G21" s="436">
        <v>86.53</v>
      </c>
      <c r="H21" s="439">
        <f t="shared" si="0"/>
        <v>30.2855</v>
      </c>
      <c r="I21" s="452">
        <v>100</v>
      </c>
      <c r="J21" s="438">
        <v>30</v>
      </c>
      <c r="K21" s="453">
        <v>20</v>
      </c>
      <c r="L21" s="438">
        <v>30</v>
      </c>
      <c r="M21" s="438">
        <v>80</v>
      </c>
      <c r="N21" s="438"/>
      <c r="O21" s="396"/>
      <c r="P21" s="438"/>
      <c r="Q21" s="393"/>
      <c r="R21" s="393"/>
      <c r="S21" s="393"/>
      <c r="T21" s="438">
        <f t="shared" ref="T21:T24" si="10">M21+P21</f>
        <v>80</v>
      </c>
      <c r="U21" s="467">
        <f t="shared" si="1"/>
        <v>8</v>
      </c>
      <c r="V21" s="468">
        <v>0</v>
      </c>
      <c r="W21" s="393"/>
      <c r="X21" s="393"/>
      <c r="Y21" s="393"/>
      <c r="Z21" s="393"/>
      <c r="AA21" s="393"/>
      <c r="AB21" s="468">
        <v>0</v>
      </c>
      <c r="AC21" s="473">
        <f t="shared" si="2"/>
        <v>0</v>
      </c>
      <c r="AD21" s="468">
        <v>93</v>
      </c>
      <c r="AE21" s="438">
        <f t="shared" si="3"/>
        <v>37.2</v>
      </c>
      <c r="AF21" s="474"/>
      <c r="AG21" s="487">
        <f t="shared" ref="AG21:AG24" si="11">AF21+AE21+U21+H21</f>
        <v>75.4855</v>
      </c>
      <c r="AH21" s="488" t="s">
        <v>90</v>
      </c>
      <c r="AI21" s="489" t="s">
        <v>55</v>
      </c>
      <c r="AJ21" s="489"/>
    </row>
    <row r="22" ht="15" spans="1:36">
      <c r="A22" s="49">
        <v>16</v>
      </c>
      <c r="B22" s="436" t="s">
        <v>91</v>
      </c>
      <c r="C22" s="436">
        <v>86</v>
      </c>
      <c r="D22" s="437" t="s">
        <v>92</v>
      </c>
      <c r="E22" s="438"/>
      <c r="F22" s="438"/>
      <c r="G22" s="436">
        <v>86</v>
      </c>
      <c r="H22" s="439">
        <f t="shared" si="0"/>
        <v>30.1</v>
      </c>
      <c r="I22" s="452">
        <v>100</v>
      </c>
      <c r="J22" s="438">
        <v>30</v>
      </c>
      <c r="K22" s="453">
        <v>20</v>
      </c>
      <c r="L22" s="438">
        <v>30</v>
      </c>
      <c r="M22" s="438">
        <v>80</v>
      </c>
      <c r="N22" s="438">
        <v>8</v>
      </c>
      <c r="O22" s="454"/>
      <c r="P22" s="438">
        <v>8</v>
      </c>
      <c r="Q22" s="438"/>
      <c r="R22" s="438"/>
      <c r="S22" s="438"/>
      <c r="T22" s="438">
        <f t="shared" si="10"/>
        <v>88</v>
      </c>
      <c r="U22" s="467">
        <f t="shared" si="1"/>
        <v>8.8</v>
      </c>
      <c r="V22" s="468">
        <v>0</v>
      </c>
      <c r="W22" s="438"/>
      <c r="X22" s="438"/>
      <c r="Y22" s="438"/>
      <c r="Z22" s="438"/>
      <c r="AA22" s="438"/>
      <c r="AB22" s="468">
        <v>0</v>
      </c>
      <c r="AC22" s="473">
        <f t="shared" si="2"/>
        <v>0</v>
      </c>
      <c r="AD22" s="468">
        <v>90</v>
      </c>
      <c r="AE22" s="438">
        <f t="shared" si="3"/>
        <v>36</v>
      </c>
      <c r="AF22" s="474">
        <v>10</v>
      </c>
      <c r="AG22" s="487">
        <f t="shared" si="11"/>
        <v>84.9</v>
      </c>
      <c r="AH22" s="488" t="s">
        <v>59</v>
      </c>
      <c r="AI22" s="490" t="s">
        <v>63</v>
      </c>
      <c r="AJ22" s="489"/>
    </row>
    <row r="23" ht="15" spans="1:36">
      <c r="A23" s="49">
        <v>17</v>
      </c>
      <c r="B23" s="436" t="s">
        <v>93</v>
      </c>
      <c r="C23" s="436">
        <v>85.87</v>
      </c>
      <c r="D23" s="437" t="s">
        <v>94</v>
      </c>
      <c r="E23" s="438"/>
      <c r="F23" s="438"/>
      <c r="G23" s="436">
        <v>85.87</v>
      </c>
      <c r="H23" s="439">
        <f t="shared" si="0"/>
        <v>30.0545</v>
      </c>
      <c r="I23" s="452">
        <v>100</v>
      </c>
      <c r="J23" s="438">
        <v>30</v>
      </c>
      <c r="K23" s="453">
        <v>20</v>
      </c>
      <c r="L23" s="438">
        <v>30</v>
      </c>
      <c r="M23" s="438">
        <v>80</v>
      </c>
      <c r="N23" s="438"/>
      <c r="O23" s="454" t="s">
        <v>61</v>
      </c>
      <c r="P23" s="438">
        <v>5</v>
      </c>
      <c r="Q23" s="438"/>
      <c r="R23" s="438"/>
      <c r="S23" s="438"/>
      <c r="T23" s="438">
        <f t="shared" si="10"/>
        <v>85</v>
      </c>
      <c r="U23" s="467">
        <f t="shared" si="1"/>
        <v>8.5</v>
      </c>
      <c r="V23" s="468">
        <v>0</v>
      </c>
      <c r="W23" s="438"/>
      <c r="X23" s="438"/>
      <c r="Y23" s="438"/>
      <c r="Z23" s="438"/>
      <c r="AA23" s="438"/>
      <c r="AB23" s="468">
        <v>0</v>
      </c>
      <c r="AC23" s="473">
        <f t="shared" si="2"/>
        <v>0</v>
      </c>
      <c r="AD23" s="468">
        <v>86</v>
      </c>
      <c r="AE23" s="438">
        <f t="shared" si="3"/>
        <v>34.4</v>
      </c>
      <c r="AF23" s="474">
        <v>10</v>
      </c>
      <c r="AG23" s="487">
        <f t="shared" si="11"/>
        <v>82.9545</v>
      </c>
      <c r="AH23" s="488" t="s">
        <v>67</v>
      </c>
      <c r="AI23" s="490" t="s">
        <v>63</v>
      </c>
      <c r="AJ23" s="489"/>
    </row>
    <row r="24" ht="15" spans="1:36">
      <c r="A24" s="49">
        <v>18</v>
      </c>
      <c r="B24" s="436" t="s">
        <v>95</v>
      </c>
      <c r="C24" s="436">
        <v>85.87</v>
      </c>
      <c r="D24" s="437" t="s">
        <v>96</v>
      </c>
      <c r="E24" s="438"/>
      <c r="F24" s="438"/>
      <c r="G24" s="436">
        <v>85.87</v>
      </c>
      <c r="H24" s="439">
        <f t="shared" si="0"/>
        <v>30.0545</v>
      </c>
      <c r="I24" s="452">
        <v>100</v>
      </c>
      <c r="J24" s="438">
        <v>30</v>
      </c>
      <c r="K24" s="453">
        <v>20</v>
      </c>
      <c r="L24" s="438">
        <v>30</v>
      </c>
      <c r="M24" s="438">
        <v>80</v>
      </c>
      <c r="N24" s="438"/>
      <c r="O24" s="454"/>
      <c r="P24" s="438"/>
      <c r="Q24" s="438"/>
      <c r="R24" s="438"/>
      <c r="S24" s="438"/>
      <c r="T24" s="438">
        <f t="shared" si="10"/>
        <v>80</v>
      </c>
      <c r="U24" s="467">
        <f t="shared" si="1"/>
        <v>8</v>
      </c>
      <c r="V24" s="468">
        <v>0</v>
      </c>
      <c r="W24" s="438"/>
      <c r="X24" s="438"/>
      <c r="Y24" s="438"/>
      <c r="Z24" s="438"/>
      <c r="AA24" s="438"/>
      <c r="AB24" s="468">
        <v>0</v>
      </c>
      <c r="AC24" s="473">
        <f t="shared" si="2"/>
        <v>0</v>
      </c>
      <c r="AD24" s="468">
        <v>83</v>
      </c>
      <c r="AE24" s="438">
        <f t="shared" si="3"/>
        <v>33.2</v>
      </c>
      <c r="AF24" s="474">
        <v>10</v>
      </c>
      <c r="AG24" s="487">
        <f t="shared" si="11"/>
        <v>81.2545</v>
      </c>
      <c r="AH24" s="488" t="s">
        <v>77</v>
      </c>
      <c r="AI24" s="490" t="s">
        <v>63</v>
      </c>
      <c r="AJ24" s="489"/>
    </row>
    <row r="25" ht="14.25" spans="1:36">
      <c r="A25" s="49">
        <v>19</v>
      </c>
      <c r="B25" s="436" t="s">
        <v>97</v>
      </c>
      <c r="C25" s="436">
        <v>85.67</v>
      </c>
      <c r="D25" s="437" t="s">
        <v>98</v>
      </c>
      <c r="E25" s="53"/>
      <c r="F25" s="53"/>
      <c r="G25" s="436">
        <v>85.67</v>
      </c>
      <c r="H25" s="440">
        <f t="shared" si="0"/>
        <v>29.9845</v>
      </c>
      <c r="I25" s="455">
        <v>100</v>
      </c>
      <c r="J25" s="53">
        <v>30</v>
      </c>
      <c r="K25" s="436">
        <v>20</v>
      </c>
      <c r="L25" s="53">
        <v>30</v>
      </c>
      <c r="M25" s="53">
        <v>80</v>
      </c>
      <c r="N25" s="53"/>
      <c r="O25" s="100"/>
      <c r="P25" s="53"/>
      <c r="Q25" s="53"/>
      <c r="R25" s="53"/>
      <c r="S25" s="53"/>
      <c r="T25" s="53">
        <f t="shared" ref="T25:T30" si="12">M25+P25-S25</f>
        <v>80</v>
      </c>
      <c r="U25" s="469">
        <f t="shared" si="1"/>
        <v>8</v>
      </c>
      <c r="V25" s="468">
        <v>0</v>
      </c>
      <c r="W25" s="53"/>
      <c r="X25" s="53"/>
      <c r="Y25" s="53"/>
      <c r="Z25" s="53"/>
      <c r="AA25" s="53"/>
      <c r="AB25" s="468">
        <v>0</v>
      </c>
      <c r="AC25" s="473">
        <f t="shared" si="2"/>
        <v>0</v>
      </c>
      <c r="AD25" s="468">
        <v>73</v>
      </c>
      <c r="AE25" s="53">
        <f t="shared" si="3"/>
        <v>29.2</v>
      </c>
      <c r="AF25" s="475">
        <v>10</v>
      </c>
      <c r="AG25" s="171">
        <f t="shared" ref="AG25:AG30" si="13">H25+U25+AC25+AE25+AF25</f>
        <v>77.1845</v>
      </c>
      <c r="AH25" s="488" t="s">
        <v>94</v>
      </c>
      <c r="AI25" s="490" t="s">
        <v>55</v>
      </c>
      <c r="AJ25" s="489"/>
    </row>
    <row r="26" ht="15" spans="1:36">
      <c r="A26" s="49">
        <v>20</v>
      </c>
      <c r="B26" s="436" t="s">
        <v>99</v>
      </c>
      <c r="C26" s="436">
        <v>85.47</v>
      </c>
      <c r="D26" s="437" t="s">
        <v>100</v>
      </c>
      <c r="E26" s="438"/>
      <c r="F26" s="438"/>
      <c r="G26" s="436">
        <v>85.47</v>
      </c>
      <c r="H26" s="439">
        <f t="shared" si="0"/>
        <v>29.9145</v>
      </c>
      <c r="I26" s="452">
        <v>100</v>
      </c>
      <c r="J26" s="438">
        <v>30</v>
      </c>
      <c r="K26" s="453">
        <v>20</v>
      </c>
      <c r="L26" s="438">
        <v>30</v>
      </c>
      <c r="M26" s="438">
        <v>80</v>
      </c>
      <c r="N26" s="438"/>
      <c r="O26" s="454" t="s">
        <v>61</v>
      </c>
      <c r="P26" s="438">
        <v>5</v>
      </c>
      <c r="Q26" s="438"/>
      <c r="R26" s="438"/>
      <c r="S26" s="438"/>
      <c r="T26" s="438">
        <f t="shared" ref="T26:T29" si="14">M26+P26</f>
        <v>85</v>
      </c>
      <c r="U26" s="467">
        <f t="shared" si="1"/>
        <v>8.5</v>
      </c>
      <c r="V26" s="468">
        <v>0</v>
      </c>
      <c r="W26" s="438"/>
      <c r="X26" s="438"/>
      <c r="Y26" s="438"/>
      <c r="Z26" s="438"/>
      <c r="AA26" s="438"/>
      <c r="AB26" s="468">
        <v>0</v>
      </c>
      <c r="AC26" s="473">
        <f t="shared" si="2"/>
        <v>0</v>
      </c>
      <c r="AD26" s="468">
        <v>87</v>
      </c>
      <c r="AE26" s="438">
        <f t="shared" si="3"/>
        <v>34.8</v>
      </c>
      <c r="AF26" s="474">
        <v>10</v>
      </c>
      <c r="AG26" s="487">
        <f t="shared" ref="AG26:AG29" si="15">AF26+AE26+U26+H26</f>
        <v>83.2145</v>
      </c>
      <c r="AH26" s="488" t="s">
        <v>65</v>
      </c>
      <c r="AI26" s="489" t="s">
        <v>63</v>
      </c>
      <c r="AJ26" s="489"/>
    </row>
    <row r="27" ht="14.25" spans="1:36">
      <c r="A27" s="49">
        <v>21</v>
      </c>
      <c r="B27" s="436" t="s">
        <v>101</v>
      </c>
      <c r="C27" s="436">
        <v>85.47</v>
      </c>
      <c r="D27" s="437" t="s">
        <v>79</v>
      </c>
      <c r="E27" s="232"/>
      <c r="F27" s="232"/>
      <c r="G27" s="436">
        <v>85.47</v>
      </c>
      <c r="H27" s="440">
        <f t="shared" si="0"/>
        <v>29.9145</v>
      </c>
      <c r="I27" s="455">
        <v>100</v>
      </c>
      <c r="J27" s="53">
        <v>30</v>
      </c>
      <c r="K27" s="436">
        <v>20</v>
      </c>
      <c r="L27" s="53">
        <v>30</v>
      </c>
      <c r="M27" s="53">
        <v>80</v>
      </c>
      <c r="N27" s="53"/>
      <c r="O27" s="257"/>
      <c r="P27" s="53"/>
      <c r="Q27" s="232"/>
      <c r="R27" s="232"/>
      <c r="S27" s="232"/>
      <c r="T27" s="53">
        <f t="shared" si="12"/>
        <v>80</v>
      </c>
      <c r="U27" s="469">
        <f t="shared" si="1"/>
        <v>8</v>
      </c>
      <c r="V27" s="468">
        <v>0</v>
      </c>
      <c r="W27" s="232"/>
      <c r="X27" s="232"/>
      <c r="Y27" s="232"/>
      <c r="Z27" s="232"/>
      <c r="AA27" s="232"/>
      <c r="AB27" s="468">
        <v>0</v>
      </c>
      <c r="AC27" s="473">
        <f t="shared" si="2"/>
        <v>0</v>
      </c>
      <c r="AD27" s="468">
        <v>94</v>
      </c>
      <c r="AE27" s="53">
        <f t="shared" si="3"/>
        <v>37.6</v>
      </c>
      <c r="AF27" s="475"/>
      <c r="AG27" s="171">
        <f t="shared" si="13"/>
        <v>75.5145</v>
      </c>
      <c r="AH27" s="488" t="s">
        <v>102</v>
      </c>
      <c r="AI27" s="489" t="s">
        <v>55</v>
      </c>
      <c r="AJ27" s="489"/>
    </row>
    <row r="28" ht="15" spans="1:36">
      <c r="A28" s="60">
        <v>22</v>
      </c>
      <c r="B28" s="441" t="s">
        <v>103</v>
      </c>
      <c r="C28" s="441">
        <v>85.33</v>
      </c>
      <c r="D28" s="442" t="s">
        <v>75</v>
      </c>
      <c r="E28" s="241"/>
      <c r="F28" s="241"/>
      <c r="G28" s="441">
        <v>85.33</v>
      </c>
      <c r="H28" s="444">
        <f t="shared" si="0"/>
        <v>29.8655</v>
      </c>
      <c r="I28" s="456">
        <v>100</v>
      </c>
      <c r="J28" s="443">
        <v>30</v>
      </c>
      <c r="K28" s="457">
        <v>20</v>
      </c>
      <c r="L28" s="443">
        <v>30</v>
      </c>
      <c r="M28" s="443">
        <v>80</v>
      </c>
      <c r="N28" s="443"/>
      <c r="O28" s="261"/>
      <c r="P28" s="443"/>
      <c r="Q28" s="241"/>
      <c r="R28" s="241"/>
      <c r="S28" s="241"/>
      <c r="T28" s="443">
        <f t="shared" si="14"/>
        <v>80</v>
      </c>
      <c r="U28" s="470">
        <f t="shared" si="1"/>
        <v>8</v>
      </c>
      <c r="V28" s="471">
        <v>0</v>
      </c>
      <c r="W28" s="241"/>
      <c r="X28" s="241"/>
      <c r="Y28" s="241"/>
      <c r="Z28" s="241"/>
      <c r="AA28" s="241"/>
      <c r="AB28" s="471">
        <v>0</v>
      </c>
      <c r="AC28" s="476">
        <f t="shared" si="2"/>
        <v>0</v>
      </c>
      <c r="AD28" s="471">
        <v>77</v>
      </c>
      <c r="AE28" s="443">
        <f t="shared" si="3"/>
        <v>30.8</v>
      </c>
      <c r="AF28" s="477"/>
      <c r="AG28" s="491">
        <f t="shared" si="15"/>
        <v>68.6655</v>
      </c>
      <c r="AH28" s="488" t="s">
        <v>104</v>
      </c>
      <c r="AI28" s="443"/>
      <c r="AJ28" s="443" t="s">
        <v>105</v>
      </c>
    </row>
    <row r="29" ht="15" spans="1:36">
      <c r="A29" s="49">
        <v>23</v>
      </c>
      <c r="B29" s="436" t="s">
        <v>106</v>
      </c>
      <c r="C29" s="436">
        <v>85.2</v>
      </c>
      <c r="D29" s="437" t="s">
        <v>102</v>
      </c>
      <c r="E29" s="438"/>
      <c r="F29" s="438"/>
      <c r="G29" s="436">
        <v>85.2</v>
      </c>
      <c r="H29" s="439">
        <f t="shared" si="0"/>
        <v>29.82</v>
      </c>
      <c r="I29" s="452">
        <v>100</v>
      </c>
      <c r="J29" s="438">
        <v>30</v>
      </c>
      <c r="K29" s="453">
        <v>20</v>
      </c>
      <c r="L29" s="438">
        <v>30</v>
      </c>
      <c r="M29" s="438">
        <v>80</v>
      </c>
      <c r="N29" s="438"/>
      <c r="O29" s="454"/>
      <c r="P29" s="438"/>
      <c r="Q29" s="438"/>
      <c r="R29" s="438"/>
      <c r="S29" s="438"/>
      <c r="T29" s="438">
        <f t="shared" si="14"/>
        <v>80</v>
      </c>
      <c r="U29" s="467">
        <f t="shared" si="1"/>
        <v>8</v>
      </c>
      <c r="V29" s="468">
        <v>0</v>
      </c>
      <c r="W29" s="438"/>
      <c r="X29" s="438"/>
      <c r="Y29" s="438"/>
      <c r="Z29" s="438"/>
      <c r="AA29" s="438"/>
      <c r="AB29" s="468">
        <v>0</v>
      </c>
      <c r="AC29" s="473">
        <f t="shared" si="2"/>
        <v>0</v>
      </c>
      <c r="AD29" s="468">
        <v>78</v>
      </c>
      <c r="AE29" s="438">
        <f t="shared" si="3"/>
        <v>31.2</v>
      </c>
      <c r="AF29" s="474">
        <v>10</v>
      </c>
      <c r="AG29" s="487">
        <f t="shared" si="15"/>
        <v>79.02</v>
      </c>
      <c r="AH29" s="488" t="s">
        <v>86</v>
      </c>
      <c r="AI29" s="489" t="s">
        <v>55</v>
      </c>
      <c r="AJ29" s="489"/>
    </row>
    <row r="30" ht="14.25" spans="1:36">
      <c r="A30" s="49">
        <v>24</v>
      </c>
      <c r="B30" s="436" t="s">
        <v>107</v>
      </c>
      <c r="C30" s="436">
        <v>85.13</v>
      </c>
      <c r="D30" s="437" t="s">
        <v>90</v>
      </c>
      <c r="E30" s="53"/>
      <c r="F30" s="53"/>
      <c r="G30" s="436">
        <v>85.13</v>
      </c>
      <c r="H30" s="440">
        <f t="shared" si="0"/>
        <v>29.7955</v>
      </c>
      <c r="I30" s="455">
        <v>100</v>
      </c>
      <c r="J30" s="53">
        <v>30</v>
      </c>
      <c r="K30" s="436">
        <v>20</v>
      </c>
      <c r="L30" s="53">
        <v>30</v>
      </c>
      <c r="M30" s="53">
        <v>80</v>
      </c>
      <c r="N30" s="53" t="s">
        <v>108</v>
      </c>
      <c r="O30" s="100"/>
      <c r="P30" s="53">
        <v>8</v>
      </c>
      <c r="Q30" s="53"/>
      <c r="R30" s="53"/>
      <c r="S30" s="53"/>
      <c r="T30" s="53">
        <f t="shared" si="12"/>
        <v>88</v>
      </c>
      <c r="U30" s="469">
        <f t="shared" si="1"/>
        <v>8.8</v>
      </c>
      <c r="V30" s="468">
        <v>0</v>
      </c>
      <c r="W30" s="53"/>
      <c r="X30" s="53"/>
      <c r="Y30" s="53"/>
      <c r="Z30" s="53"/>
      <c r="AA30" s="53"/>
      <c r="AB30" s="468">
        <v>0</v>
      </c>
      <c r="AC30" s="473">
        <f t="shared" si="2"/>
        <v>0</v>
      </c>
      <c r="AD30" s="468">
        <v>72</v>
      </c>
      <c r="AE30" s="53">
        <f t="shared" si="3"/>
        <v>28.8</v>
      </c>
      <c r="AF30" s="475">
        <v>10</v>
      </c>
      <c r="AG30" s="171">
        <f t="shared" si="13"/>
        <v>77.3955</v>
      </c>
      <c r="AH30" s="488" t="s">
        <v>92</v>
      </c>
      <c r="AI30" s="489" t="s">
        <v>55</v>
      </c>
      <c r="AJ30" s="489"/>
    </row>
    <row r="31" ht="15" spans="1:36">
      <c r="A31" s="49">
        <v>25</v>
      </c>
      <c r="B31" s="436" t="s">
        <v>109</v>
      </c>
      <c r="C31" s="436">
        <v>85.07</v>
      </c>
      <c r="D31" s="437" t="s">
        <v>81</v>
      </c>
      <c r="E31" s="393"/>
      <c r="F31" s="393"/>
      <c r="G31" s="436">
        <v>85.07</v>
      </c>
      <c r="H31" s="439">
        <f t="shared" si="0"/>
        <v>29.7745</v>
      </c>
      <c r="I31" s="452">
        <v>100</v>
      </c>
      <c r="J31" s="438">
        <v>30</v>
      </c>
      <c r="K31" s="453">
        <v>20</v>
      </c>
      <c r="L31" s="438">
        <v>30</v>
      </c>
      <c r="M31" s="438">
        <v>80</v>
      </c>
      <c r="N31" s="393" t="s">
        <v>78</v>
      </c>
      <c r="O31" s="396"/>
      <c r="P31" s="393">
        <v>5</v>
      </c>
      <c r="Q31" s="393"/>
      <c r="R31" s="393"/>
      <c r="S31" s="393"/>
      <c r="T31" s="438">
        <f t="shared" ref="T31:T34" si="16">M31+P31</f>
        <v>85</v>
      </c>
      <c r="U31" s="467">
        <f t="shared" si="1"/>
        <v>8.5</v>
      </c>
      <c r="V31" s="468">
        <v>0</v>
      </c>
      <c r="W31" s="393"/>
      <c r="X31" s="393"/>
      <c r="Y31" s="393"/>
      <c r="Z31" s="393"/>
      <c r="AA31" s="393"/>
      <c r="AB31" s="468">
        <v>0</v>
      </c>
      <c r="AC31" s="473">
        <f t="shared" si="2"/>
        <v>0</v>
      </c>
      <c r="AD31" s="468">
        <v>64</v>
      </c>
      <c r="AE31" s="438">
        <f t="shared" si="3"/>
        <v>25.6</v>
      </c>
      <c r="AF31" s="478">
        <v>10</v>
      </c>
      <c r="AG31" s="487">
        <f t="shared" ref="AG31:AG34" si="17">AF31+AE31+U31+H31</f>
        <v>73.8745</v>
      </c>
      <c r="AH31" s="488" t="s">
        <v>110</v>
      </c>
      <c r="AI31" s="493" t="s">
        <v>55</v>
      </c>
      <c r="AJ31" s="489"/>
    </row>
    <row r="32" ht="14.25" spans="1:36">
      <c r="A32" s="49">
        <v>26</v>
      </c>
      <c r="B32" s="436" t="s">
        <v>111</v>
      </c>
      <c r="C32" s="436">
        <v>85.07</v>
      </c>
      <c r="D32" s="437" t="s">
        <v>54</v>
      </c>
      <c r="E32" s="232"/>
      <c r="F32" s="232"/>
      <c r="G32" s="436">
        <v>85.07</v>
      </c>
      <c r="H32" s="440">
        <f t="shared" si="0"/>
        <v>29.7745</v>
      </c>
      <c r="I32" s="455">
        <v>100</v>
      </c>
      <c r="J32" s="53">
        <v>30</v>
      </c>
      <c r="K32" s="436">
        <v>20</v>
      </c>
      <c r="L32" s="53">
        <v>30</v>
      </c>
      <c r="M32" s="53">
        <v>80</v>
      </c>
      <c r="N32" s="232"/>
      <c r="O32" s="257"/>
      <c r="P32" s="232"/>
      <c r="Q32" s="232"/>
      <c r="R32" s="232"/>
      <c r="S32" s="232"/>
      <c r="T32" s="53">
        <f t="shared" ref="T32:T37" si="18">M32+P32-S32</f>
        <v>80</v>
      </c>
      <c r="U32" s="469">
        <f t="shared" si="1"/>
        <v>8</v>
      </c>
      <c r="V32" s="468">
        <v>0</v>
      </c>
      <c r="W32" s="232"/>
      <c r="X32" s="232"/>
      <c r="Y32" s="232"/>
      <c r="Z32" s="232"/>
      <c r="AA32" s="232"/>
      <c r="AB32" s="468">
        <v>0</v>
      </c>
      <c r="AC32" s="473">
        <f t="shared" si="2"/>
        <v>0</v>
      </c>
      <c r="AD32" s="468">
        <v>81</v>
      </c>
      <c r="AE32" s="53">
        <f t="shared" si="3"/>
        <v>32.4</v>
      </c>
      <c r="AF32" s="479"/>
      <c r="AG32" s="171">
        <f t="shared" ref="AG32:AG37" si="19">H32+U32+AC32+AE32+AF32</f>
        <v>70.1745</v>
      </c>
      <c r="AH32" s="488" t="s">
        <v>112</v>
      </c>
      <c r="AI32" s="494"/>
      <c r="AJ32" s="489"/>
    </row>
    <row r="33" ht="15" spans="1:36">
      <c r="A33" s="49">
        <v>27</v>
      </c>
      <c r="B33" s="436" t="s">
        <v>113</v>
      </c>
      <c r="C33" s="436">
        <v>84.87</v>
      </c>
      <c r="D33" s="437" t="s">
        <v>114</v>
      </c>
      <c r="E33" s="438"/>
      <c r="F33" s="438"/>
      <c r="G33" s="436">
        <v>84.87</v>
      </c>
      <c r="H33" s="439">
        <f t="shared" si="0"/>
        <v>29.7045</v>
      </c>
      <c r="I33" s="452">
        <v>100</v>
      </c>
      <c r="J33" s="438">
        <v>30</v>
      </c>
      <c r="K33" s="453">
        <v>20</v>
      </c>
      <c r="L33" s="438">
        <v>30</v>
      </c>
      <c r="M33" s="438">
        <v>80</v>
      </c>
      <c r="N33" s="438"/>
      <c r="O33" s="454"/>
      <c r="P33" s="438"/>
      <c r="Q33" s="438"/>
      <c r="R33" s="438"/>
      <c r="S33" s="438"/>
      <c r="T33" s="438">
        <f t="shared" si="16"/>
        <v>80</v>
      </c>
      <c r="U33" s="467">
        <f t="shared" si="1"/>
        <v>8</v>
      </c>
      <c r="V33" s="468">
        <v>0</v>
      </c>
      <c r="W33" s="438"/>
      <c r="X33" s="438"/>
      <c r="Y33" s="438"/>
      <c r="Z33" s="438"/>
      <c r="AA33" s="438"/>
      <c r="AB33" s="468">
        <v>0</v>
      </c>
      <c r="AC33" s="473">
        <f t="shared" si="2"/>
        <v>0</v>
      </c>
      <c r="AD33" s="468">
        <v>75</v>
      </c>
      <c r="AE33" s="438">
        <f t="shared" si="3"/>
        <v>30</v>
      </c>
      <c r="AF33" s="474"/>
      <c r="AG33" s="487">
        <f t="shared" si="17"/>
        <v>67.7045</v>
      </c>
      <c r="AH33" s="488" t="s">
        <v>115</v>
      </c>
      <c r="AI33" s="489"/>
      <c r="AJ33" s="489"/>
    </row>
    <row r="34" ht="15" spans="1:36">
      <c r="A34" s="49">
        <v>28</v>
      </c>
      <c r="B34" s="436" t="s">
        <v>116</v>
      </c>
      <c r="C34" s="436">
        <v>84.13</v>
      </c>
      <c r="D34" s="437" t="s">
        <v>110</v>
      </c>
      <c r="E34" s="446"/>
      <c r="F34" s="446"/>
      <c r="G34" s="436">
        <v>84.13</v>
      </c>
      <c r="H34" s="439">
        <f t="shared" si="0"/>
        <v>29.4455</v>
      </c>
      <c r="I34" s="452">
        <v>100</v>
      </c>
      <c r="J34" s="438">
        <v>30</v>
      </c>
      <c r="K34" s="453">
        <v>20</v>
      </c>
      <c r="L34" s="438">
        <v>30</v>
      </c>
      <c r="M34" s="438">
        <v>80</v>
      </c>
      <c r="N34" s="459"/>
      <c r="O34" s="460"/>
      <c r="P34" s="461"/>
      <c r="Q34" s="459"/>
      <c r="R34" s="459"/>
      <c r="S34" s="459"/>
      <c r="T34" s="438">
        <f t="shared" si="16"/>
        <v>80</v>
      </c>
      <c r="U34" s="467">
        <f t="shared" si="1"/>
        <v>8</v>
      </c>
      <c r="V34" s="468">
        <v>0</v>
      </c>
      <c r="W34" s="459"/>
      <c r="X34" s="459"/>
      <c r="Y34" s="459"/>
      <c r="Z34" s="459"/>
      <c r="AA34" s="459"/>
      <c r="AB34" s="468">
        <v>0</v>
      </c>
      <c r="AC34" s="473">
        <f t="shared" si="2"/>
        <v>0</v>
      </c>
      <c r="AD34" s="468">
        <v>90</v>
      </c>
      <c r="AE34" s="438">
        <f t="shared" si="3"/>
        <v>36</v>
      </c>
      <c r="AF34" s="480"/>
      <c r="AG34" s="487">
        <f t="shared" si="17"/>
        <v>73.4455</v>
      </c>
      <c r="AH34" s="488" t="s">
        <v>117</v>
      </c>
      <c r="AI34" s="489" t="s">
        <v>55</v>
      </c>
      <c r="AJ34" s="489"/>
    </row>
    <row r="35" ht="14.25" spans="1:36">
      <c r="A35" s="49">
        <v>29</v>
      </c>
      <c r="B35" s="436" t="s">
        <v>118</v>
      </c>
      <c r="C35" s="436">
        <v>83.87</v>
      </c>
      <c r="D35" s="437" t="s">
        <v>117</v>
      </c>
      <c r="E35" s="53"/>
      <c r="F35" s="53"/>
      <c r="G35" s="436">
        <v>83.87</v>
      </c>
      <c r="H35" s="440">
        <f t="shared" si="0"/>
        <v>29.3545</v>
      </c>
      <c r="I35" s="455">
        <v>100</v>
      </c>
      <c r="J35" s="53">
        <v>30</v>
      </c>
      <c r="K35" s="436">
        <v>20</v>
      </c>
      <c r="L35" s="53">
        <v>30</v>
      </c>
      <c r="M35" s="53">
        <v>80</v>
      </c>
      <c r="N35" s="53"/>
      <c r="O35" s="100"/>
      <c r="P35" s="53"/>
      <c r="Q35" s="53"/>
      <c r="R35" s="53"/>
      <c r="S35" s="53"/>
      <c r="T35" s="53">
        <f t="shared" si="18"/>
        <v>80</v>
      </c>
      <c r="U35" s="469">
        <f t="shared" si="1"/>
        <v>8</v>
      </c>
      <c r="V35" s="468">
        <v>0</v>
      </c>
      <c r="W35" s="53"/>
      <c r="X35" s="53"/>
      <c r="Y35" s="53"/>
      <c r="Z35" s="53"/>
      <c r="AA35" s="53"/>
      <c r="AB35" s="468">
        <v>0</v>
      </c>
      <c r="AC35" s="473">
        <f t="shared" si="2"/>
        <v>0</v>
      </c>
      <c r="AD35" s="468">
        <v>85</v>
      </c>
      <c r="AE35" s="53">
        <f t="shared" si="3"/>
        <v>34</v>
      </c>
      <c r="AF35" s="475"/>
      <c r="AG35" s="171">
        <f t="shared" si="19"/>
        <v>71.3545</v>
      </c>
      <c r="AH35" s="488" t="s">
        <v>119</v>
      </c>
      <c r="AI35" s="492"/>
      <c r="AJ35" s="489"/>
    </row>
    <row r="36" ht="15" spans="1:36">
      <c r="A36" s="49">
        <v>30</v>
      </c>
      <c r="B36" s="436" t="s">
        <v>120</v>
      </c>
      <c r="C36" s="436">
        <v>83.87</v>
      </c>
      <c r="D36" s="437" t="s">
        <v>121</v>
      </c>
      <c r="E36" s="438"/>
      <c r="F36" s="438"/>
      <c r="G36" s="436">
        <v>83.87</v>
      </c>
      <c r="H36" s="439">
        <f t="shared" si="0"/>
        <v>29.3545</v>
      </c>
      <c r="I36" s="452">
        <v>100</v>
      </c>
      <c r="J36" s="438">
        <v>30</v>
      </c>
      <c r="K36" s="453">
        <v>20</v>
      </c>
      <c r="L36" s="438">
        <v>30</v>
      </c>
      <c r="M36" s="438">
        <v>80</v>
      </c>
      <c r="N36" s="438"/>
      <c r="O36" s="454" t="s">
        <v>61</v>
      </c>
      <c r="P36" s="438">
        <v>5</v>
      </c>
      <c r="Q36" s="438"/>
      <c r="R36" s="438"/>
      <c r="S36" s="438"/>
      <c r="T36" s="438">
        <f t="shared" ref="T36:T41" si="20">M36+P36</f>
        <v>85</v>
      </c>
      <c r="U36" s="467">
        <f t="shared" si="1"/>
        <v>8.5</v>
      </c>
      <c r="V36" s="468">
        <v>0</v>
      </c>
      <c r="W36" s="438"/>
      <c r="X36" s="438"/>
      <c r="Y36" s="438"/>
      <c r="Z36" s="438"/>
      <c r="AA36" s="438"/>
      <c r="AB36" s="468">
        <v>0</v>
      </c>
      <c r="AC36" s="473">
        <f t="shared" si="2"/>
        <v>0</v>
      </c>
      <c r="AD36" s="468">
        <v>77</v>
      </c>
      <c r="AE36" s="438">
        <f t="shared" si="3"/>
        <v>30.8</v>
      </c>
      <c r="AF36" s="474"/>
      <c r="AG36" s="487">
        <f t="shared" ref="AG36:AG41" si="21">AF36+AE36+U36+H36</f>
        <v>68.6545</v>
      </c>
      <c r="AH36" s="488" t="s">
        <v>122</v>
      </c>
      <c r="AI36" s="489"/>
      <c r="AJ36" s="489"/>
    </row>
    <row r="37" ht="14.25" spans="1:36">
      <c r="A37" s="49">
        <v>31</v>
      </c>
      <c r="B37" s="436" t="s">
        <v>123</v>
      </c>
      <c r="C37" s="436">
        <v>83.27</v>
      </c>
      <c r="D37" s="437" t="s">
        <v>124</v>
      </c>
      <c r="E37" s="278"/>
      <c r="F37" s="278"/>
      <c r="G37" s="436">
        <v>83.27</v>
      </c>
      <c r="H37" s="440">
        <f t="shared" si="0"/>
        <v>29.1445</v>
      </c>
      <c r="I37" s="455">
        <v>100</v>
      </c>
      <c r="J37" s="53">
        <v>30</v>
      </c>
      <c r="K37" s="436">
        <v>20</v>
      </c>
      <c r="L37" s="53">
        <v>30</v>
      </c>
      <c r="M37" s="53">
        <v>80</v>
      </c>
      <c r="N37" s="74"/>
      <c r="O37" s="105"/>
      <c r="P37" s="106"/>
      <c r="Q37" s="74"/>
      <c r="R37" s="74"/>
      <c r="S37" s="74"/>
      <c r="T37" s="53">
        <f t="shared" si="18"/>
        <v>80</v>
      </c>
      <c r="U37" s="469">
        <f t="shared" si="1"/>
        <v>8</v>
      </c>
      <c r="V37" s="468">
        <v>0</v>
      </c>
      <c r="W37" s="74"/>
      <c r="X37" s="74"/>
      <c r="Y37" s="74"/>
      <c r="Z37" s="74"/>
      <c r="AA37" s="74"/>
      <c r="AB37" s="468">
        <v>0</v>
      </c>
      <c r="AC37" s="473">
        <f t="shared" si="2"/>
        <v>0</v>
      </c>
      <c r="AD37" s="468">
        <v>76</v>
      </c>
      <c r="AE37" s="53">
        <f t="shared" si="3"/>
        <v>30.4</v>
      </c>
      <c r="AF37" s="481"/>
      <c r="AG37" s="171">
        <f t="shared" si="19"/>
        <v>67.5445</v>
      </c>
      <c r="AH37" s="488" t="s">
        <v>125</v>
      </c>
      <c r="AI37" s="492"/>
      <c r="AJ37" s="489"/>
    </row>
    <row r="38" ht="15" spans="1:36">
      <c r="A38" s="49">
        <v>32</v>
      </c>
      <c r="B38" s="436" t="s">
        <v>126</v>
      </c>
      <c r="C38" s="436">
        <v>83.13</v>
      </c>
      <c r="D38" s="437" t="s">
        <v>84</v>
      </c>
      <c r="E38" s="438"/>
      <c r="F38" s="438"/>
      <c r="G38" s="436">
        <v>83.13</v>
      </c>
      <c r="H38" s="439">
        <f t="shared" si="0"/>
        <v>29.0955</v>
      </c>
      <c r="I38" s="452">
        <v>100</v>
      </c>
      <c r="J38" s="438">
        <v>30</v>
      </c>
      <c r="K38" s="453">
        <v>20</v>
      </c>
      <c r="L38" s="438">
        <v>30</v>
      </c>
      <c r="M38" s="438">
        <v>80</v>
      </c>
      <c r="N38" s="438"/>
      <c r="O38" s="454"/>
      <c r="P38" s="438"/>
      <c r="Q38" s="438"/>
      <c r="R38" s="438"/>
      <c r="S38" s="438"/>
      <c r="T38" s="438">
        <f t="shared" si="20"/>
        <v>80</v>
      </c>
      <c r="U38" s="467">
        <f t="shared" si="1"/>
        <v>8</v>
      </c>
      <c r="V38" s="468">
        <v>0</v>
      </c>
      <c r="W38" s="438"/>
      <c r="X38" s="438"/>
      <c r="Y38" s="438"/>
      <c r="Z38" s="438"/>
      <c r="AA38" s="438"/>
      <c r="AB38" s="468">
        <v>0</v>
      </c>
      <c r="AC38" s="473">
        <f t="shared" si="2"/>
        <v>0</v>
      </c>
      <c r="AD38" s="468">
        <v>86</v>
      </c>
      <c r="AE38" s="438">
        <f t="shared" si="3"/>
        <v>34.4</v>
      </c>
      <c r="AF38" s="474"/>
      <c r="AG38" s="487">
        <f t="shared" si="21"/>
        <v>71.4955</v>
      </c>
      <c r="AH38" s="488" t="s">
        <v>127</v>
      </c>
      <c r="AI38" s="493"/>
      <c r="AJ38" s="489"/>
    </row>
    <row r="39" ht="15" spans="1:36">
      <c r="A39" s="49">
        <v>33</v>
      </c>
      <c r="B39" s="436" t="s">
        <v>128</v>
      </c>
      <c r="C39" s="436">
        <v>82.93</v>
      </c>
      <c r="D39" s="437" t="s">
        <v>129</v>
      </c>
      <c r="E39" s="438"/>
      <c r="F39" s="438"/>
      <c r="G39" s="436">
        <v>82.93</v>
      </c>
      <c r="H39" s="439">
        <f t="shared" si="0"/>
        <v>29.0255</v>
      </c>
      <c r="I39" s="452">
        <v>100</v>
      </c>
      <c r="J39" s="438">
        <v>30</v>
      </c>
      <c r="K39" s="453">
        <v>20</v>
      </c>
      <c r="L39" s="438">
        <v>30</v>
      </c>
      <c r="M39" s="438">
        <v>80</v>
      </c>
      <c r="N39" s="438">
        <v>5</v>
      </c>
      <c r="O39" s="454"/>
      <c r="P39" s="438">
        <v>5</v>
      </c>
      <c r="Q39" s="438"/>
      <c r="R39" s="438"/>
      <c r="S39" s="438"/>
      <c r="T39" s="438">
        <f t="shared" si="20"/>
        <v>85</v>
      </c>
      <c r="U39" s="467">
        <f t="shared" si="1"/>
        <v>8.5</v>
      </c>
      <c r="V39" s="468">
        <v>0</v>
      </c>
      <c r="W39" s="438"/>
      <c r="X39" s="438"/>
      <c r="Y39" s="438"/>
      <c r="Z39" s="438"/>
      <c r="AA39" s="438"/>
      <c r="AB39" s="468">
        <v>0</v>
      </c>
      <c r="AC39" s="473">
        <f t="shared" si="2"/>
        <v>0</v>
      </c>
      <c r="AD39" s="468">
        <v>85</v>
      </c>
      <c r="AE39" s="438">
        <f t="shared" si="3"/>
        <v>34</v>
      </c>
      <c r="AF39" s="474"/>
      <c r="AG39" s="487">
        <f t="shared" si="21"/>
        <v>71.5255</v>
      </c>
      <c r="AH39" s="488" t="s">
        <v>130</v>
      </c>
      <c r="AI39" s="489"/>
      <c r="AJ39" s="489"/>
    </row>
    <row r="40" ht="15" spans="1:36">
      <c r="A40" s="49">
        <v>34</v>
      </c>
      <c r="B40" s="436" t="s">
        <v>131</v>
      </c>
      <c r="C40" s="436">
        <v>82.93</v>
      </c>
      <c r="D40" s="437" t="s">
        <v>130</v>
      </c>
      <c r="E40" s="438"/>
      <c r="F40" s="438"/>
      <c r="G40" s="436">
        <v>82.93</v>
      </c>
      <c r="H40" s="439">
        <f t="shared" si="0"/>
        <v>29.0255</v>
      </c>
      <c r="I40" s="452">
        <v>100</v>
      </c>
      <c r="J40" s="438">
        <v>30</v>
      </c>
      <c r="K40" s="453">
        <v>20</v>
      </c>
      <c r="L40" s="438">
        <v>30</v>
      </c>
      <c r="M40" s="438">
        <v>80</v>
      </c>
      <c r="N40" s="438"/>
      <c r="O40" s="454"/>
      <c r="P40" s="438"/>
      <c r="Q40" s="438"/>
      <c r="R40" s="438"/>
      <c r="S40" s="438"/>
      <c r="T40" s="438">
        <f t="shared" si="20"/>
        <v>80</v>
      </c>
      <c r="U40" s="467">
        <f t="shared" si="1"/>
        <v>8</v>
      </c>
      <c r="V40" s="468">
        <v>0</v>
      </c>
      <c r="W40" s="438"/>
      <c r="X40" s="438"/>
      <c r="Y40" s="438"/>
      <c r="Z40" s="438"/>
      <c r="AA40" s="438"/>
      <c r="AB40" s="468">
        <v>0</v>
      </c>
      <c r="AC40" s="473">
        <f t="shared" si="2"/>
        <v>0</v>
      </c>
      <c r="AD40" s="468">
        <v>84</v>
      </c>
      <c r="AE40" s="438">
        <f t="shared" si="3"/>
        <v>33.6</v>
      </c>
      <c r="AF40" s="474"/>
      <c r="AG40" s="487">
        <f t="shared" si="21"/>
        <v>70.6255</v>
      </c>
      <c r="AH40" s="488" t="s">
        <v>132</v>
      </c>
      <c r="AI40" s="489"/>
      <c r="AJ40" s="489"/>
    </row>
    <row r="41" ht="15" spans="1:36">
      <c r="A41" s="49">
        <v>35</v>
      </c>
      <c r="B41" s="436" t="s">
        <v>133</v>
      </c>
      <c r="C41" s="436">
        <v>82.73</v>
      </c>
      <c r="D41" s="437" t="s">
        <v>127</v>
      </c>
      <c r="E41" s="438"/>
      <c r="F41" s="438"/>
      <c r="G41" s="436">
        <v>82.73</v>
      </c>
      <c r="H41" s="439">
        <f t="shared" si="0"/>
        <v>28.9555</v>
      </c>
      <c r="I41" s="452">
        <v>100</v>
      </c>
      <c r="J41" s="438">
        <v>30</v>
      </c>
      <c r="K41" s="453">
        <v>20</v>
      </c>
      <c r="L41" s="438">
        <v>30</v>
      </c>
      <c r="M41" s="438">
        <v>80</v>
      </c>
      <c r="N41" s="438"/>
      <c r="O41" s="454"/>
      <c r="P41" s="438"/>
      <c r="Q41" s="438"/>
      <c r="R41" s="438"/>
      <c r="S41" s="438"/>
      <c r="T41" s="438">
        <f t="shared" si="20"/>
        <v>80</v>
      </c>
      <c r="U41" s="467">
        <f t="shared" si="1"/>
        <v>8</v>
      </c>
      <c r="V41" s="468">
        <v>0</v>
      </c>
      <c r="W41" s="438"/>
      <c r="X41" s="438"/>
      <c r="Y41" s="438"/>
      <c r="Z41" s="438"/>
      <c r="AA41" s="438"/>
      <c r="AB41" s="468">
        <v>0</v>
      </c>
      <c r="AC41" s="473">
        <f t="shared" si="2"/>
        <v>0</v>
      </c>
      <c r="AD41" s="468">
        <v>83</v>
      </c>
      <c r="AE41" s="438">
        <f t="shared" si="3"/>
        <v>33.2</v>
      </c>
      <c r="AF41" s="474"/>
      <c r="AG41" s="487">
        <f t="shared" si="21"/>
        <v>70.1555</v>
      </c>
      <c r="AH41" s="488" t="s">
        <v>134</v>
      </c>
      <c r="AI41" s="489"/>
      <c r="AJ41" s="489"/>
    </row>
    <row r="42" ht="14.25" spans="1:36">
      <c r="A42" s="49">
        <v>36</v>
      </c>
      <c r="B42" s="436" t="s">
        <v>135</v>
      </c>
      <c r="C42" s="436">
        <v>82.53</v>
      </c>
      <c r="D42" s="437" t="s">
        <v>119</v>
      </c>
      <c r="E42" s="53"/>
      <c r="F42" s="53"/>
      <c r="G42" s="436">
        <v>82.53</v>
      </c>
      <c r="H42" s="447">
        <f t="shared" si="0"/>
        <v>28.8855</v>
      </c>
      <c r="I42" s="333">
        <v>100</v>
      </c>
      <c r="J42" s="53">
        <v>30</v>
      </c>
      <c r="K42" s="53">
        <v>20</v>
      </c>
      <c r="L42" s="53">
        <v>30</v>
      </c>
      <c r="M42" s="53">
        <v>80</v>
      </c>
      <c r="N42" s="53"/>
      <c r="O42" s="100"/>
      <c r="P42" s="53"/>
      <c r="Q42" s="53"/>
      <c r="R42" s="53"/>
      <c r="S42" s="53"/>
      <c r="T42" s="53">
        <f>M42+P42-S42</f>
        <v>80</v>
      </c>
      <c r="U42" s="232">
        <f t="shared" si="1"/>
        <v>8</v>
      </c>
      <c r="V42" s="468">
        <v>0</v>
      </c>
      <c r="W42" s="53"/>
      <c r="X42" s="53"/>
      <c r="Y42" s="53"/>
      <c r="Z42" s="53"/>
      <c r="AA42" s="53"/>
      <c r="AB42" s="468">
        <v>0</v>
      </c>
      <c r="AC42" s="473">
        <f t="shared" si="2"/>
        <v>0</v>
      </c>
      <c r="AD42" s="468">
        <v>75</v>
      </c>
      <c r="AE42" s="53">
        <f t="shared" si="3"/>
        <v>30</v>
      </c>
      <c r="AF42" s="53"/>
      <c r="AG42" s="53">
        <f>H42+U42+AC42+AE42+AF42</f>
        <v>66.8855</v>
      </c>
      <c r="AH42" s="488" t="s">
        <v>136</v>
      </c>
      <c r="AI42" s="492"/>
      <c r="AJ42" s="489"/>
    </row>
    <row r="43" ht="15" spans="1:36">
      <c r="A43" s="60">
        <v>37</v>
      </c>
      <c r="B43" s="441" t="s">
        <v>137</v>
      </c>
      <c r="C43" s="441">
        <v>82.47</v>
      </c>
      <c r="D43" s="442" t="s">
        <v>138</v>
      </c>
      <c r="E43" s="448"/>
      <c r="F43" s="448"/>
      <c r="G43" s="441">
        <v>82.47</v>
      </c>
      <c r="H43" s="449">
        <f t="shared" si="0"/>
        <v>28.8645</v>
      </c>
      <c r="I43" s="462">
        <v>100</v>
      </c>
      <c r="J43" s="443">
        <v>30</v>
      </c>
      <c r="K43" s="443">
        <v>20</v>
      </c>
      <c r="L43" s="443">
        <v>30</v>
      </c>
      <c r="M43" s="443">
        <v>80</v>
      </c>
      <c r="N43" s="443"/>
      <c r="O43" s="463"/>
      <c r="P43" s="464"/>
      <c r="Q43" s="472"/>
      <c r="R43" s="472"/>
      <c r="S43" s="472"/>
      <c r="T43" s="443">
        <f t="shared" ref="T43:T47" si="22">M43+P43</f>
        <v>80</v>
      </c>
      <c r="U43" s="241">
        <f t="shared" si="1"/>
        <v>8</v>
      </c>
      <c r="V43" s="471">
        <v>0</v>
      </c>
      <c r="W43" s="472"/>
      <c r="X43" s="472"/>
      <c r="Y43" s="472"/>
      <c r="Z43" s="472"/>
      <c r="AA43" s="472"/>
      <c r="AB43" s="471">
        <v>0</v>
      </c>
      <c r="AC43" s="476">
        <f t="shared" si="2"/>
        <v>0</v>
      </c>
      <c r="AD43" s="471">
        <v>78</v>
      </c>
      <c r="AE43" s="443">
        <f t="shared" si="3"/>
        <v>31.2</v>
      </c>
      <c r="AF43" s="472"/>
      <c r="AG43" s="443">
        <f t="shared" ref="AG43:AG47" si="23">AF43+AE43+U43+H43</f>
        <v>68.0645</v>
      </c>
      <c r="AH43" s="488" t="s">
        <v>139</v>
      </c>
      <c r="AI43" s="443"/>
      <c r="AJ43" s="443" t="s">
        <v>140</v>
      </c>
    </row>
    <row r="44" ht="15" spans="1:36">
      <c r="A44" s="49">
        <v>38</v>
      </c>
      <c r="B44" s="436" t="s">
        <v>141</v>
      </c>
      <c r="C44" s="436">
        <v>82.4</v>
      </c>
      <c r="D44" s="437" t="s">
        <v>87</v>
      </c>
      <c r="E44" s="446"/>
      <c r="F44" s="446"/>
      <c r="G44" s="436">
        <v>82.4</v>
      </c>
      <c r="H44" s="450">
        <f t="shared" si="0"/>
        <v>28.84</v>
      </c>
      <c r="I44" s="465">
        <v>100</v>
      </c>
      <c r="J44" s="438">
        <v>30</v>
      </c>
      <c r="K44" s="438">
        <v>20</v>
      </c>
      <c r="L44" s="438">
        <v>30</v>
      </c>
      <c r="M44" s="438">
        <v>80</v>
      </c>
      <c r="N44" s="459"/>
      <c r="O44" s="460"/>
      <c r="P44" s="461"/>
      <c r="Q44" s="459"/>
      <c r="R44" s="459"/>
      <c r="S44" s="459"/>
      <c r="T44" s="438">
        <f t="shared" si="22"/>
        <v>80</v>
      </c>
      <c r="U44" s="393">
        <f t="shared" si="1"/>
        <v>8</v>
      </c>
      <c r="V44" s="468">
        <v>0</v>
      </c>
      <c r="W44" s="459"/>
      <c r="X44" s="459"/>
      <c r="Y44" s="459"/>
      <c r="Z44" s="459"/>
      <c r="AA44" s="459"/>
      <c r="AB44" s="468">
        <v>0</v>
      </c>
      <c r="AC44" s="473">
        <f t="shared" si="2"/>
        <v>0</v>
      </c>
      <c r="AD44" s="468">
        <v>86</v>
      </c>
      <c r="AE44" s="438">
        <f t="shared" si="3"/>
        <v>34.4</v>
      </c>
      <c r="AF44" s="459"/>
      <c r="AG44" s="438">
        <f t="shared" si="23"/>
        <v>71.24</v>
      </c>
      <c r="AH44" s="488" t="s">
        <v>138</v>
      </c>
      <c r="AI44" s="489"/>
      <c r="AJ44" s="495"/>
    </row>
    <row r="45" ht="15" spans="1:36">
      <c r="A45" s="49">
        <v>39</v>
      </c>
      <c r="B45" s="436" t="s">
        <v>142</v>
      </c>
      <c r="C45" s="436">
        <v>82.27</v>
      </c>
      <c r="D45" s="437" t="s">
        <v>143</v>
      </c>
      <c r="E45" s="438"/>
      <c r="F45" s="438"/>
      <c r="G45" s="436">
        <v>82.27</v>
      </c>
      <c r="H45" s="450">
        <f t="shared" si="0"/>
        <v>28.7945</v>
      </c>
      <c r="I45" s="465">
        <v>100</v>
      </c>
      <c r="J45" s="438">
        <v>30</v>
      </c>
      <c r="K45" s="438">
        <v>20</v>
      </c>
      <c r="L45" s="438">
        <v>30</v>
      </c>
      <c r="M45" s="438">
        <v>80</v>
      </c>
      <c r="N45" s="438"/>
      <c r="O45" s="454"/>
      <c r="P45" s="438"/>
      <c r="Q45" s="438"/>
      <c r="R45" s="438"/>
      <c r="S45" s="438"/>
      <c r="T45" s="438">
        <f t="shared" si="22"/>
        <v>80</v>
      </c>
      <c r="U45" s="393">
        <f t="shared" si="1"/>
        <v>8</v>
      </c>
      <c r="V45" s="468">
        <v>0</v>
      </c>
      <c r="W45" s="438"/>
      <c r="X45" s="438"/>
      <c r="Y45" s="438"/>
      <c r="Z45" s="438"/>
      <c r="AA45" s="438"/>
      <c r="AB45" s="468">
        <v>0</v>
      </c>
      <c r="AC45" s="473">
        <f t="shared" si="2"/>
        <v>0</v>
      </c>
      <c r="AD45" s="468">
        <v>76</v>
      </c>
      <c r="AE45" s="438">
        <f t="shared" si="3"/>
        <v>30.4</v>
      </c>
      <c r="AF45" s="438"/>
      <c r="AG45" s="438">
        <f t="shared" si="23"/>
        <v>67.1945</v>
      </c>
      <c r="AH45" s="488" t="s">
        <v>144</v>
      </c>
      <c r="AI45" s="489"/>
      <c r="AJ45" s="495"/>
    </row>
    <row r="46" ht="15" spans="1:36">
      <c r="A46" s="49">
        <v>40</v>
      </c>
      <c r="B46" s="436" t="s">
        <v>145</v>
      </c>
      <c r="C46" s="436">
        <v>82</v>
      </c>
      <c r="D46" s="437" t="s">
        <v>146</v>
      </c>
      <c r="E46" s="446"/>
      <c r="F46" s="446"/>
      <c r="G46" s="436">
        <v>82</v>
      </c>
      <c r="H46" s="450">
        <f t="shared" si="0"/>
        <v>28.7</v>
      </c>
      <c r="I46" s="465">
        <v>100</v>
      </c>
      <c r="J46" s="438">
        <v>30</v>
      </c>
      <c r="K46" s="438">
        <v>20</v>
      </c>
      <c r="L46" s="438">
        <v>30</v>
      </c>
      <c r="M46" s="438">
        <v>80</v>
      </c>
      <c r="N46" s="446">
        <v>5</v>
      </c>
      <c r="O46" s="466"/>
      <c r="P46" s="446">
        <v>5</v>
      </c>
      <c r="Q46" s="446"/>
      <c r="R46" s="446"/>
      <c r="S46" s="446"/>
      <c r="T46" s="438">
        <f t="shared" si="22"/>
        <v>85</v>
      </c>
      <c r="U46" s="393">
        <f t="shared" si="1"/>
        <v>8.5</v>
      </c>
      <c r="V46" s="468">
        <v>0</v>
      </c>
      <c r="W46" s="446"/>
      <c r="X46" s="446"/>
      <c r="Y46" s="446"/>
      <c r="Z46" s="446"/>
      <c r="AA46" s="446"/>
      <c r="AB46" s="468">
        <v>0</v>
      </c>
      <c r="AC46" s="473">
        <f t="shared" si="2"/>
        <v>0</v>
      </c>
      <c r="AD46" s="468">
        <v>92</v>
      </c>
      <c r="AE46" s="438">
        <f t="shared" si="3"/>
        <v>36.8</v>
      </c>
      <c r="AF46" s="459"/>
      <c r="AG46" s="438">
        <f t="shared" si="23"/>
        <v>74</v>
      </c>
      <c r="AH46" s="488" t="s">
        <v>114</v>
      </c>
      <c r="AI46" s="489"/>
      <c r="AJ46" s="495"/>
    </row>
    <row r="47" ht="15" spans="1:36">
      <c r="A47" s="49">
        <v>41</v>
      </c>
      <c r="B47" s="436" t="s">
        <v>147</v>
      </c>
      <c r="C47" s="436">
        <v>82</v>
      </c>
      <c r="D47" s="437" t="s">
        <v>132</v>
      </c>
      <c r="E47" s="446"/>
      <c r="F47" s="446"/>
      <c r="G47" s="436">
        <v>82</v>
      </c>
      <c r="H47" s="450">
        <f t="shared" si="0"/>
        <v>28.7</v>
      </c>
      <c r="I47" s="465">
        <v>100</v>
      </c>
      <c r="J47" s="438">
        <v>30</v>
      </c>
      <c r="K47" s="438">
        <v>20</v>
      </c>
      <c r="L47" s="438">
        <v>30</v>
      </c>
      <c r="M47" s="438">
        <v>80</v>
      </c>
      <c r="N47" s="459"/>
      <c r="O47" s="460"/>
      <c r="P47" s="459"/>
      <c r="Q47" s="459"/>
      <c r="R47" s="459"/>
      <c r="S47" s="459"/>
      <c r="T47" s="438">
        <f t="shared" si="22"/>
        <v>80</v>
      </c>
      <c r="U47" s="393">
        <f t="shared" si="1"/>
        <v>8</v>
      </c>
      <c r="V47" s="468">
        <v>0</v>
      </c>
      <c r="W47" s="459"/>
      <c r="X47" s="459"/>
      <c r="Y47" s="459"/>
      <c r="Z47" s="459"/>
      <c r="AA47" s="459"/>
      <c r="AB47" s="468">
        <v>0</v>
      </c>
      <c r="AC47" s="473">
        <f t="shared" si="2"/>
        <v>0</v>
      </c>
      <c r="AD47" s="468">
        <v>84</v>
      </c>
      <c r="AE47" s="438">
        <f t="shared" si="3"/>
        <v>33.6</v>
      </c>
      <c r="AF47" s="459"/>
      <c r="AG47" s="438">
        <f t="shared" si="23"/>
        <v>70.3</v>
      </c>
      <c r="AH47" s="488" t="s">
        <v>148</v>
      </c>
      <c r="AI47" s="489"/>
      <c r="AJ47" s="495"/>
    </row>
    <row r="48" ht="14.25" spans="1:36">
      <c r="A48" s="49">
        <v>42</v>
      </c>
      <c r="B48" s="436" t="s">
        <v>149</v>
      </c>
      <c r="C48" s="436">
        <v>81.87</v>
      </c>
      <c r="D48" s="437" t="s">
        <v>148</v>
      </c>
      <c r="E48" s="53"/>
      <c r="F48" s="53"/>
      <c r="G48" s="436">
        <v>81.87</v>
      </c>
      <c r="H48" s="447">
        <f t="shared" si="0"/>
        <v>28.6545</v>
      </c>
      <c r="I48" s="333">
        <v>100</v>
      </c>
      <c r="J48" s="53">
        <v>30</v>
      </c>
      <c r="K48" s="53">
        <v>20</v>
      </c>
      <c r="L48" s="53">
        <v>30</v>
      </c>
      <c r="M48" s="53">
        <v>80</v>
      </c>
      <c r="N48" s="53"/>
      <c r="O48" s="100"/>
      <c r="P48" s="53"/>
      <c r="Q48" s="53"/>
      <c r="R48" s="53"/>
      <c r="S48" s="53"/>
      <c r="T48" s="53">
        <f t="shared" ref="T48:T50" si="24">M48+P48-S48</f>
        <v>80</v>
      </c>
      <c r="U48" s="232">
        <f t="shared" si="1"/>
        <v>8</v>
      </c>
      <c r="V48" s="468">
        <v>0</v>
      </c>
      <c r="W48" s="53"/>
      <c r="X48" s="53"/>
      <c r="Y48" s="53"/>
      <c r="Z48" s="53"/>
      <c r="AA48" s="53"/>
      <c r="AB48" s="468">
        <v>0</v>
      </c>
      <c r="AC48" s="473">
        <f t="shared" si="2"/>
        <v>0</v>
      </c>
      <c r="AD48" s="468">
        <v>79</v>
      </c>
      <c r="AE48" s="53">
        <f t="shared" si="3"/>
        <v>31.6</v>
      </c>
      <c r="AF48" s="53">
        <v>10</v>
      </c>
      <c r="AG48" s="53">
        <f t="shared" ref="AG48:AG50" si="25">H48+U48+AC48+AE48+AF48</f>
        <v>78.2545</v>
      </c>
      <c r="AH48" s="488" t="s">
        <v>89</v>
      </c>
      <c r="AI48" s="494"/>
      <c r="AJ48" s="496"/>
    </row>
    <row r="49" ht="14.25" spans="1:36">
      <c r="A49" s="49">
        <v>43</v>
      </c>
      <c r="B49" s="436" t="s">
        <v>150</v>
      </c>
      <c r="C49" s="436">
        <v>81.6</v>
      </c>
      <c r="D49" s="437" t="s">
        <v>112</v>
      </c>
      <c r="E49" s="53"/>
      <c r="F49" s="53"/>
      <c r="G49" s="436">
        <v>81.6</v>
      </c>
      <c r="H49" s="447">
        <f t="shared" si="0"/>
        <v>28.56</v>
      </c>
      <c r="I49" s="333">
        <v>100</v>
      </c>
      <c r="J49" s="53">
        <v>30</v>
      </c>
      <c r="K49" s="53">
        <v>20</v>
      </c>
      <c r="L49" s="53">
        <v>30</v>
      </c>
      <c r="M49" s="53">
        <v>80</v>
      </c>
      <c r="N49" s="53"/>
      <c r="O49" s="100"/>
      <c r="P49" s="53"/>
      <c r="Q49" s="53"/>
      <c r="R49" s="53"/>
      <c r="S49" s="53"/>
      <c r="T49" s="53">
        <f t="shared" si="24"/>
        <v>80</v>
      </c>
      <c r="U49" s="232">
        <f t="shared" si="1"/>
        <v>8</v>
      </c>
      <c r="V49" s="468">
        <v>0</v>
      </c>
      <c r="W49" s="53"/>
      <c r="X49" s="53"/>
      <c r="Y49" s="53"/>
      <c r="Z49" s="53"/>
      <c r="AA49" s="53"/>
      <c r="AB49" s="468">
        <v>0</v>
      </c>
      <c r="AC49" s="473">
        <f t="shared" si="2"/>
        <v>0</v>
      </c>
      <c r="AD49" s="468">
        <v>82</v>
      </c>
      <c r="AE49" s="53">
        <f t="shared" si="3"/>
        <v>32.8</v>
      </c>
      <c r="AF49" s="53"/>
      <c r="AG49" s="53">
        <f t="shared" si="25"/>
        <v>69.36</v>
      </c>
      <c r="AH49" s="488" t="s">
        <v>151</v>
      </c>
      <c r="AI49" s="492"/>
      <c r="AJ49" s="496"/>
    </row>
    <row r="50" ht="14.25" spans="1:36">
      <c r="A50" s="49">
        <v>44</v>
      </c>
      <c r="B50" s="436" t="s">
        <v>152</v>
      </c>
      <c r="C50" s="436">
        <v>81.6</v>
      </c>
      <c r="D50" s="437" t="s">
        <v>134</v>
      </c>
      <c r="E50" s="53"/>
      <c r="F50" s="53"/>
      <c r="G50" s="436">
        <v>81.6</v>
      </c>
      <c r="H50" s="447">
        <f t="shared" si="0"/>
        <v>28.56</v>
      </c>
      <c r="I50" s="333">
        <v>100</v>
      </c>
      <c r="J50" s="53">
        <v>30</v>
      </c>
      <c r="K50" s="53">
        <v>20</v>
      </c>
      <c r="L50" s="53">
        <v>30</v>
      </c>
      <c r="M50" s="53">
        <v>80</v>
      </c>
      <c r="N50" s="53" t="s">
        <v>78</v>
      </c>
      <c r="O50" s="100"/>
      <c r="P50" s="53">
        <v>5</v>
      </c>
      <c r="Q50" s="53"/>
      <c r="R50" s="53"/>
      <c r="S50" s="53"/>
      <c r="T50" s="53">
        <f t="shared" si="24"/>
        <v>85</v>
      </c>
      <c r="U50" s="232">
        <f t="shared" si="1"/>
        <v>8.5</v>
      </c>
      <c r="V50" s="468">
        <v>0</v>
      </c>
      <c r="W50" s="53"/>
      <c r="X50" s="53"/>
      <c r="Y50" s="53"/>
      <c r="Z50" s="53"/>
      <c r="AA50" s="53"/>
      <c r="AB50" s="468">
        <v>0</v>
      </c>
      <c r="AC50" s="473">
        <f t="shared" si="2"/>
        <v>0</v>
      </c>
      <c r="AD50" s="468">
        <v>77</v>
      </c>
      <c r="AE50" s="53">
        <f t="shared" si="3"/>
        <v>30.8</v>
      </c>
      <c r="AF50" s="53"/>
      <c r="AG50" s="53">
        <f t="shared" si="25"/>
        <v>67.86</v>
      </c>
      <c r="AH50" s="488" t="s">
        <v>153</v>
      </c>
      <c r="AI50" s="492"/>
      <c r="AJ50" s="496"/>
    </row>
    <row r="51" ht="15" spans="1:36">
      <c r="A51" s="49">
        <v>45</v>
      </c>
      <c r="B51" s="436" t="s">
        <v>154</v>
      </c>
      <c r="C51" s="436">
        <v>81.6</v>
      </c>
      <c r="D51" s="437" t="s">
        <v>155</v>
      </c>
      <c r="E51" s="438"/>
      <c r="F51" s="438"/>
      <c r="G51" s="436">
        <v>81.6</v>
      </c>
      <c r="H51" s="450">
        <f t="shared" si="0"/>
        <v>28.56</v>
      </c>
      <c r="I51" s="465">
        <v>100</v>
      </c>
      <c r="J51" s="438">
        <v>30</v>
      </c>
      <c r="K51" s="438">
        <v>20</v>
      </c>
      <c r="L51" s="438">
        <v>30</v>
      </c>
      <c r="M51" s="438">
        <v>80</v>
      </c>
      <c r="N51" s="438"/>
      <c r="O51" s="454"/>
      <c r="P51" s="438"/>
      <c r="Q51" s="438"/>
      <c r="R51" s="438"/>
      <c r="S51" s="438"/>
      <c r="T51" s="438">
        <f t="shared" ref="T51:T56" si="26">M51+P51</f>
        <v>80</v>
      </c>
      <c r="U51" s="393">
        <f t="shared" si="1"/>
        <v>8</v>
      </c>
      <c r="V51" s="468">
        <v>0</v>
      </c>
      <c r="W51" s="438"/>
      <c r="X51" s="438"/>
      <c r="Y51" s="438"/>
      <c r="Z51" s="438"/>
      <c r="AA51" s="438"/>
      <c r="AB51" s="468">
        <v>0</v>
      </c>
      <c r="AC51" s="473">
        <f t="shared" si="2"/>
        <v>0</v>
      </c>
      <c r="AD51" s="468">
        <v>66</v>
      </c>
      <c r="AE51" s="438">
        <f t="shared" si="3"/>
        <v>26.4</v>
      </c>
      <c r="AF51" s="438"/>
      <c r="AG51" s="438">
        <f t="shared" ref="AG51:AG56" si="27">AF51+AE51+U51+H51</f>
        <v>62.96</v>
      </c>
      <c r="AH51" s="488" t="s">
        <v>156</v>
      </c>
      <c r="AI51" s="489"/>
      <c r="AJ51" s="495"/>
    </row>
    <row r="52" ht="14.25" spans="1:36">
      <c r="A52" s="49">
        <v>46</v>
      </c>
      <c r="B52" s="436" t="s">
        <v>157</v>
      </c>
      <c r="C52" s="436">
        <v>81.4</v>
      </c>
      <c r="D52" s="437" t="s">
        <v>151</v>
      </c>
      <c r="E52" s="53"/>
      <c r="F52" s="53"/>
      <c r="G52" s="436">
        <v>81.4</v>
      </c>
      <c r="H52" s="447">
        <f t="shared" si="0"/>
        <v>28.49</v>
      </c>
      <c r="I52" s="333">
        <v>100</v>
      </c>
      <c r="J52" s="53">
        <v>30</v>
      </c>
      <c r="K52" s="53">
        <v>20</v>
      </c>
      <c r="L52" s="53">
        <v>30</v>
      </c>
      <c r="M52" s="53">
        <v>80</v>
      </c>
      <c r="N52" s="53"/>
      <c r="O52" s="100"/>
      <c r="P52" s="53"/>
      <c r="Q52" s="53"/>
      <c r="R52" s="53"/>
      <c r="S52" s="53"/>
      <c r="T52" s="53">
        <f t="shared" ref="T52:T57" si="28">M52+P52-S52</f>
        <v>80</v>
      </c>
      <c r="U52" s="232">
        <f t="shared" si="1"/>
        <v>8</v>
      </c>
      <c r="V52" s="468">
        <v>0</v>
      </c>
      <c r="W52" s="53"/>
      <c r="X52" s="53"/>
      <c r="Y52" s="53"/>
      <c r="Z52" s="53"/>
      <c r="AA52" s="53"/>
      <c r="AB52" s="468">
        <v>0</v>
      </c>
      <c r="AC52" s="473">
        <f t="shared" si="2"/>
        <v>0</v>
      </c>
      <c r="AD52" s="468">
        <v>83</v>
      </c>
      <c r="AE52" s="53">
        <f t="shared" si="3"/>
        <v>33.2</v>
      </c>
      <c r="AF52" s="53"/>
      <c r="AG52" s="53">
        <f t="shared" ref="AG52:AG57" si="29">H52+U52+AC52+AE52+AF52</f>
        <v>69.69</v>
      </c>
      <c r="AH52" s="488" t="s">
        <v>155</v>
      </c>
      <c r="AI52" s="492"/>
      <c r="AJ52" s="496"/>
    </row>
    <row r="53" ht="15" spans="1:36">
      <c r="A53" s="49">
        <v>47</v>
      </c>
      <c r="B53" s="436" t="s">
        <v>158</v>
      </c>
      <c r="C53" s="436">
        <v>81.33</v>
      </c>
      <c r="D53" s="437" t="s">
        <v>104</v>
      </c>
      <c r="E53" s="438"/>
      <c r="F53" s="438"/>
      <c r="G53" s="436">
        <v>81.33</v>
      </c>
      <c r="H53" s="450">
        <f t="shared" si="0"/>
        <v>28.4655</v>
      </c>
      <c r="I53" s="465">
        <v>100</v>
      </c>
      <c r="J53" s="438">
        <v>30</v>
      </c>
      <c r="K53" s="438">
        <v>20</v>
      </c>
      <c r="L53" s="438">
        <v>30</v>
      </c>
      <c r="M53" s="438">
        <v>80</v>
      </c>
      <c r="N53" s="438"/>
      <c r="O53" s="454"/>
      <c r="P53" s="438"/>
      <c r="Q53" s="438"/>
      <c r="R53" s="438"/>
      <c r="S53" s="438"/>
      <c r="T53" s="438">
        <f t="shared" si="26"/>
        <v>80</v>
      </c>
      <c r="U53" s="393">
        <f t="shared" si="1"/>
        <v>8</v>
      </c>
      <c r="V53" s="468">
        <v>0</v>
      </c>
      <c r="W53" s="438"/>
      <c r="X53" s="438"/>
      <c r="Y53" s="438"/>
      <c r="Z53" s="438"/>
      <c r="AA53" s="438"/>
      <c r="AB53" s="468">
        <v>0</v>
      </c>
      <c r="AC53" s="473">
        <f t="shared" si="2"/>
        <v>0</v>
      </c>
      <c r="AD53" s="468">
        <v>76</v>
      </c>
      <c r="AE53" s="438">
        <f t="shared" si="3"/>
        <v>30.4</v>
      </c>
      <c r="AF53" s="438"/>
      <c r="AG53" s="438">
        <f t="shared" si="27"/>
        <v>66.8655</v>
      </c>
      <c r="AH53" s="488" t="s">
        <v>159</v>
      </c>
      <c r="AI53" s="489"/>
      <c r="AJ53" s="495"/>
    </row>
    <row r="54" ht="14.25" spans="1:36">
      <c r="A54" s="49">
        <v>48</v>
      </c>
      <c r="B54" s="436" t="s">
        <v>160</v>
      </c>
      <c r="C54" s="436">
        <v>81.2</v>
      </c>
      <c r="D54" s="437" t="s">
        <v>122</v>
      </c>
      <c r="E54" s="278"/>
      <c r="F54" s="278"/>
      <c r="G54" s="436">
        <v>81.2</v>
      </c>
      <c r="H54" s="447">
        <f t="shared" si="0"/>
        <v>28.42</v>
      </c>
      <c r="I54" s="333">
        <v>100</v>
      </c>
      <c r="J54" s="53">
        <v>30</v>
      </c>
      <c r="K54" s="53">
        <v>20</v>
      </c>
      <c r="L54" s="53">
        <v>30</v>
      </c>
      <c r="M54" s="53">
        <v>80</v>
      </c>
      <c r="N54" s="53" t="s">
        <v>78</v>
      </c>
      <c r="O54" s="105"/>
      <c r="P54" s="106">
        <v>5</v>
      </c>
      <c r="Q54" s="74"/>
      <c r="R54" s="74"/>
      <c r="S54" s="74"/>
      <c r="T54" s="53">
        <f t="shared" si="28"/>
        <v>85</v>
      </c>
      <c r="U54" s="232">
        <f t="shared" si="1"/>
        <v>8.5</v>
      </c>
      <c r="V54" s="468">
        <v>0</v>
      </c>
      <c r="W54" s="74"/>
      <c r="X54" s="74"/>
      <c r="Y54" s="74"/>
      <c r="Z54" s="74"/>
      <c r="AA54" s="74"/>
      <c r="AB54" s="468">
        <v>0</v>
      </c>
      <c r="AC54" s="473">
        <f t="shared" si="2"/>
        <v>0</v>
      </c>
      <c r="AD54" s="468">
        <v>86</v>
      </c>
      <c r="AE54" s="53">
        <f t="shared" si="3"/>
        <v>34.4</v>
      </c>
      <c r="AF54" s="74">
        <v>10</v>
      </c>
      <c r="AG54" s="53">
        <f t="shared" si="29"/>
        <v>81.32</v>
      </c>
      <c r="AH54" s="488" t="s">
        <v>74</v>
      </c>
      <c r="AI54" s="492"/>
      <c r="AJ54" s="496"/>
    </row>
    <row r="55" ht="15" spans="1:36">
      <c r="A55" s="49">
        <v>49</v>
      </c>
      <c r="B55" s="436" t="s">
        <v>161</v>
      </c>
      <c r="C55" s="436">
        <v>81.2</v>
      </c>
      <c r="D55" s="437" t="s">
        <v>139</v>
      </c>
      <c r="E55" s="438"/>
      <c r="F55" s="438"/>
      <c r="G55" s="436">
        <v>81.2</v>
      </c>
      <c r="H55" s="450">
        <f t="shared" si="0"/>
        <v>28.42</v>
      </c>
      <c r="I55" s="465">
        <v>100</v>
      </c>
      <c r="J55" s="438">
        <v>30</v>
      </c>
      <c r="K55" s="438">
        <v>20</v>
      </c>
      <c r="L55" s="438">
        <v>30</v>
      </c>
      <c r="M55" s="438">
        <v>80</v>
      </c>
      <c r="N55" s="438"/>
      <c r="O55" s="454"/>
      <c r="P55" s="438"/>
      <c r="Q55" s="438"/>
      <c r="R55" s="438"/>
      <c r="S55" s="438"/>
      <c r="T55" s="438">
        <f t="shared" si="26"/>
        <v>80</v>
      </c>
      <c r="U55" s="393">
        <f t="shared" si="1"/>
        <v>8</v>
      </c>
      <c r="V55" s="468">
        <v>0</v>
      </c>
      <c r="W55" s="438"/>
      <c r="X55" s="438"/>
      <c r="Y55" s="438"/>
      <c r="Z55" s="438"/>
      <c r="AA55" s="438"/>
      <c r="AB55" s="468">
        <v>0</v>
      </c>
      <c r="AC55" s="473">
        <f t="shared" si="2"/>
        <v>0</v>
      </c>
      <c r="AD55" s="468">
        <v>83</v>
      </c>
      <c r="AE55" s="438">
        <f t="shared" si="3"/>
        <v>33.2</v>
      </c>
      <c r="AF55" s="438">
        <v>10</v>
      </c>
      <c r="AG55" s="438">
        <f t="shared" si="27"/>
        <v>79.62</v>
      </c>
      <c r="AH55" s="488" t="s">
        <v>83</v>
      </c>
      <c r="AI55" s="489"/>
      <c r="AJ55" s="495"/>
    </row>
    <row r="56" ht="15" spans="1:36">
      <c r="A56" s="49">
        <v>50</v>
      </c>
      <c r="B56" s="436" t="s">
        <v>162</v>
      </c>
      <c r="C56" s="436">
        <v>80.8</v>
      </c>
      <c r="D56" s="437" t="s">
        <v>163</v>
      </c>
      <c r="E56" s="446"/>
      <c r="F56" s="446"/>
      <c r="G56" s="436">
        <v>80.8</v>
      </c>
      <c r="H56" s="450">
        <f t="shared" si="0"/>
        <v>28.28</v>
      </c>
      <c r="I56" s="465">
        <v>100</v>
      </c>
      <c r="J56" s="438">
        <v>30</v>
      </c>
      <c r="K56" s="438">
        <v>20</v>
      </c>
      <c r="L56" s="438">
        <v>30</v>
      </c>
      <c r="M56" s="438">
        <v>80</v>
      </c>
      <c r="N56" s="438"/>
      <c r="O56" s="460"/>
      <c r="P56" s="459"/>
      <c r="Q56" s="459"/>
      <c r="R56" s="459"/>
      <c r="S56" s="459"/>
      <c r="T56" s="438">
        <f t="shared" si="26"/>
        <v>80</v>
      </c>
      <c r="U56" s="393">
        <f t="shared" si="1"/>
        <v>8</v>
      </c>
      <c r="V56" s="468">
        <v>0</v>
      </c>
      <c r="W56" s="459"/>
      <c r="X56" s="459"/>
      <c r="Y56" s="459"/>
      <c r="Z56" s="459"/>
      <c r="AA56" s="459"/>
      <c r="AB56" s="468">
        <v>0</v>
      </c>
      <c r="AC56" s="473">
        <f t="shared" si="2"/>
        <v>0</v>
      </c>
      <c r="AD56" s="468">
        <v>92</v>
      </c>
      <c r="AE56" s="438">
        <f t="shared" si="3"/>
        <v>36.8</v>
      </c>
      <c r="AF56" s="459"/>
      <c r="AG56" s="438">
        <f t="shared" si="27"/>
        <v>73.08</v>
      </c>
      <c r="AH56" s="488" t="s">
        <v>121</v>
      </c>
      <c r="AI56" s="489"/>
      <c r="AJ56" s="495"/>
    </row>
    <row r="57" ht="14.25" spans="1:36">
      <c r="A57" s="49">
        <v>51</v>
      </c>
      <c r="B57" s="99" t="s">
        <v>164</v>
      </c>
      <c r="C57" s="99">
        <v>80.8</v>
      </c>
      <c r="D57" s="451" t="s">
        <v>165</v>
      </c>
      <c r="E57" s="278"/>
      <c r="F57" s="278"/>
      <c r="G57" s="99">
        <v>80.8</v>
      </c>
      <c r="H57" s="447">
        <f t="shared" si="0"/>
        <v>28.28</v>
      </c>
      <c r="I57" s="333">
        <v>100</v>
      </c>
      <c r="J57" s="53">
        <v>30</v>
      </c>
      <c r="K57" s="53">
        <v>20</v>
      </c>
      <c r="L57" s="53">
        <v>30</v>
      </c>
      <c r="M57" s="53">
        <v>80</v>
      </c>
      <c r="N57" s="74"/>
      <c r="O57" s="105"/>
      <c r="P57" s="106"/>
      <c r="Q57" s="74"/>
      <c r="R57" s="74"/>
      <c r="S57" s="74"/>
      <c r="T57" s="53">
        <f t="shared" si="28"/>
        <v>80</v>
      </c>
      <c r="U57" s="232">
        <f t="shared" si="1"/>
        <v>8</v>
      </c>
      <c r="V57" s="292">
        <v>0</v>
      </c>
      <c r="W57" s="74"/>
      <c r="X57" s="74"/>
      <c r="Y57" s="74"/>
      <c r="Z57" s="74"/>
      <c r="AA57" s="74"/>
      <c r="AB57" s="292">
        <v>0</v>
      </c>
      <c r="AC57" s="148">
        <f t="shared" si="2"/>
        <v>0</v>
      </c>
      <c r="AD57" s="292">
        <v>79</v>
      </c>
      <c r="AE57" s="53">
        <f t="shared" si="3"/>
        <v>31.6</v>
      </c>
      <c r="AF57" s="74"/>
      <c r="AG57" s="53">
        <f t="shared" si="29"/>
        <v>67.88</v>
      </c>
      <c r="AH57" s="488" t="s">
        <v>163</v>
      </c>
      <c r="AI57" s="492"/>
      <c r="AJ57" s="496"/>
    </row>
    <row r="58" ht="15" spans="1:36">
      <c r="A58" s="49">
        <v>52</v>
      </c>
      <c r="B58" s="436" t="s">
        <v>166</v>
      </c>
      <c r="C58" s="436">
        <v>80.67</v>
      </c>
      <c r="D58" s="437" t="s">
        <v>153</v>
      </c>
      <c r="E58" s="438"/>
      <c r="F58" s="438"/>
      <c r="G58" s="436">
        <v>80.67</v>
      </c>
      <c r="H58" s="450">
        <f t="shared" si="0"/>
        <v>28.2345</v>
      </c>
      <c r="I58" s="465">
        <v>100</v>
      </c>
      <c r="J58" s="438">
        <v>30</v>
      </c>
      <c r="K58" s="438">
        <v>20</v>
      </c>
      <c r="L58" s="438">
        <v>30</v>
      </c>
      <c r="M58" s="438">
        <v>80</v>
      </c>
      <c r="N58" s="438"/>
      <c r="O58" s="454"/>
      <c r="P58" s="438"/>
      <c r="Q58" s="438"/>
      <c r="R58" s="438"/>
      <c r="S58" s="438"/>
      <c r="T58" s="438">
        <f>M58+P58</f>
        <v>80</v>
      </c>
      <c r="U58" s="393">
        <f t="shared" si="1"/>
        <v>8</v>
      </c>
      <c r="V58" s="468">
        <v>0</v>
      </c>
      <c r="W58" s="438"/>
      <c r="X58" s="438"/>
      <c r="Y58" s="438"/>
      <c r="Z58" s="438"/>
      <c r="AA58" s="438"/>
      <c r="AB58" s="468">
        <v>0</v>
      </c>
      <c r="AC58" s="473">
        <f t="shared" si="2"/>
        <v>0</v>
      </c>
      <c r="AD58" s="468">
        <v>77</v>
      </c>
      <c r="AE58" s="438">
        <f t="shared" si="3"/>
        <v>30.8</v>
      </c>
      <c r="AF58" s="438">
        <v>10</v>
      </c>
      <c r="AG58" s="438">
        <f>AF58+AE58+U58+H58</f>
        <v>77.0345</v>
      </c>
      <c r="AH58" s="488" t="s">
        <v>98</v>
      </c>
      <c r="AI58" s="489"/>
      <c r="AJ58" s="495"/>
    </row>
    <row r="59" ht="15" spans="1:36">
      <c r="A59" s="49">
        <v>53</v>
      </c>
      <c r="B59" s="99" t="s">
        <v>167</v>
      </c>
      <c r="C59" s="99">
        <v>80.53</v>
      </c>
      <c r="D59" s="451" t="s">
        <v>168</v>
      </c>
      <c r="E59" s="446"/>
      <c r="F59" s="446"/>
      <c r="G59" s="99">
        <v>80.53</v>
      </c>
      <c r="H59" s="450">
        <f t="shared" si="0"/>
        <v>28.1855</v>
      </c>
      <c r="I59" s="465">
        <v>100</v>
      </c>
      <c r="J59" s="438">
        <v>30</v>
      </c>
      <c r="K59" s="438">
        <v>20</v>
      </c>
      <c r="L59" s="438">
        <v>30</v>
      </c>
      <c r="M59" s="438">
        <v>80</v>
      </c>
      <c r="N59" s="459"/>
      <c r="O59" s="460"/>
      <c r="P59" s="438"/>
      <c r="Q59" s="459"/>
      <c r="R59" s="459"/>
      <c r="S59" s="459"/>
      <c r="T59" s="438">
        <f>M59+P59</f>
        <v>80</v>
      </c>
      <c r="U59" s="393">
        <f t="shared" si="1"/>
        <v>8</v>
      </c>
      <c r="V59" s="292">
        <v>0</v>
      </c>
      <c r="W59" s="459"/>
      <c r="X59" s="459"/>
      <c r="Y59" s="459"/>
      <c r="Z59" s="459"/>
      <c r="AA59" s="459"/>
      <c r="AB59" s="292">
        <v>0</v>
      </c>
      <c r="AC59" s="148">
        <f t="shared" si="2"/>
        <v>0</v>
      </c>
      <c r="AD59" s="292">
        <v>79</v>
      </c>
      <c r="AE59" s="438">
        <f t="shared" si="3"/>
        <v>31.6</v>
      </c>
      <c r="AF59" s="459"/>
      <c r="AG59" s="438">
        <f>AF59+AE59+U59+H59</f>
        <v>67.7855</v>
      </c>
      <c r="AH59" s="488" t="s">
        <v>168</v>
      </c>
      <c r="AI59" s="489"/>
      <c r="AJ59" s="495"/>
    </row>
    <row r="60" ht="14.25" spans="1:36">
      <c r="A60" s="49">
        <v>54</v>
      </c>
      <c r="B60" s="436" t="s">
        <v>169</v>
      </c>
      <c r="C60" s="436">
        <v>80.13</v>
      </c>
      <c r="D60" s="437" t="s">
        <v>115</v>
      </c>
      <c r="E60" s="53"/>
      <c r="F60" s="53"/>
      <c r="G60" s="436">
        <v>80.13</v>
      </c>
      <c r="H60" s="447">
        <f t="shared" si="0"/>
        <v>28.0455</v>
      </c>
      <c r="I60" s="333">
        <v>100</v>
      </c>
      <c r="J60" s="53">
        <v>30</v>
      </c>
      <c r="K60" s="53">
        <v>20</v>
      </c>
      <c r="L60" s="53">
        <v>30</v>
      </c>
      <c r="M60" s="53">
        <v>80</v>
      </c>
      <c r="N60" s="53"/>
      <c r="O60" s="100"/>
      <c r="P60" s="53"/>
      <c r="Q60" s="53"/>
      <c r="R60" s="53"/>
      <c r="S60" s="53"/>
      <c r="T60" s="53">
        <f t="shared" ref="T60:T63" si="30">M60+P60-S60</f>
        <v>80</v>
      </c>
      <c r="U60" s="232">
        <f t="shared" si="1"/>
        <v>8</v>
      </c>
      <c r="V60" s="468">
        <v>0</v>
      </c>
      <c r="W60" s="53"/>
      <c r="X60" s="53"/>
      <c r="Y60" s="53"/>
      <c r="Z60" s="53"/>
      <c r="AA60" s="53"/>
      <c r="AB60" s="468">
        <v>0</v>
      </c>
      <c r="AC60" s="473">
        <f t="shared" si="2"/>
        <v>0</v>
      </c>
      <c r="AD60" s="468">
        <v>90</v>
      </c>
      <c r="AE60" s="53">
        <f t="shared" si="3"/>
        <v>36</v>
      </c>
      <c r="AF60" s="53"/>
      <c r="AG60" s="53">
        <f t="shared" ref="AG60:AG63" si="31">H60+U60+AC60+AE60+AF60</f>
        <v>72.0455</v>
      </c>
      <c r="AH60" s="488" t="s">
        <v>129</v>
      </c>
      <c r="AI60" s="492"/>
      <c r="AJ60" s="496"/>
    </row>
    <row r="61" ht="14.25" spans="1:36">
      <c r="A61" s="49">
        <v>55</v>
      </c>
      <c r="B61" s="436" t="s">
        <v>170</v>
      </c>
      <c r="C61" s="436">
        <v>79.93</v>
      </c>
      <c r="D61" s="437" t="s">
        <v>125</v>
      </c>
      <c r="E61" s="278"/>
      <c r="F61" s="278"/>
      <c r="G61" s="436">
        <v>79.93</v>
      </c>
      <c r="H61" s="447">
        <f t="shared" si="0"/>
        <v>27.9755</v>
      </c>
      <c r="I61" s="333">
        <v>100</v>
      </c>
      <c r="J61" s="53">
        <v>30</v>
      </c>
      <c r="K61" s="53">
        <v>20</v>
      </c>
      <c r="L61" s="53">
        <v>30</v>
      </c>
      <c r="M61" s="53">
        <v>80</v>
      </c>
      <c r="N61" s="278"/>
      <c r="O61" s="284"/>
      <c r="P61" s="278"/>
      <c r="Q61" s="278"/>
      <c r="R61" s="278"/>
      <c r="S61" s="278"/>
      <c r="T61" s="53">
        <f t="shared" si="30"/>
        <v>80</v>
      </c>
      <c r="U61" s="232">
        <f t="shared" si="1"/>
        <v>8</v>
      </c>
      <c r="V61" s="468">
        <v>0</v>
      </c>
      <c r="W61" s="278"/>
      <c r="X61" s="278"/>
      <c r="Y61" s="278"/>
      <c r="Z61" s="278"/>
      <c r="AA61" s="278"/>
      <c r="AB61" s="468">
        <v>0</v>
      </c>
      <c r="AC61" s="473">
        <f t="shared" si="2"/>
        <v>0</v>
      </c>
      <c r="AD61" s="468">
        <v>71.59</v>
      </c>
      <c r="AE61" s="53">
        <f t="shared" si="3"/>
        <v>28.636</v>
      </c>
      <c r="AF61" s="74"/>
      <c r="AG61" s="53">
        <f t="shared" si="31"/>
        <v>64.6115</v>
      </c>
      <c r="AH61" s="488" t="s">
        <v>171</v>
      </c>
      <c r="AI61" s="492"/>
      <c r="AJ61" s="496"/>
    </row>
    <row r="62" ht="14.25" spans="1:36">
      <c r="A62" s="49">
        <v>56</v>
      </c>
      <c r="B62" s="436" t="s">
        <v>172</v>
      </c>
      <c r="C62" s="436">
        <v>79.53</v>
      </c>
      <c r="D62" s="437" t="s">
        <v>173</v>
      </c>
      <c r="E62" s="278"/>
      <c r="F62" s="278"/>
      <c r="G62" s="436">
        <v>79.53</v>
      </c>
      <c r="H62" s="447">
        <f t="shared" si="0"/>
        <v>27.8355</v>
      </c>
      <c r="I62" s="333">
        <v>100</v>
      </c>
      <c r="J62" s="53">
        <v>30</v>
      </c>
      <c r="K62" s="53">
        <v>20</v>
      </c>
      <c r="L62" s="53">
        <v>30</v>
      </c>
      <c r="M62" s="53">
        <v>80</v>
      </c>
      <c r="N62" s="74"/>
      <c r="O62" s="105"/>
      <c r="P62" s="74"/>
      <c r="Q62" s="74"/>
      <c r="R62" s="74"/>
      <c r="S62" s="74"/>
      <c r="T62" s="53">
        <f t="shared" si="30"/>
        <v>80</v>
      </c>
      <c r="U62" s="232">
        <f t="shared" si="1"/>
        <v>8</v>
      </c>
      <c r="V62" s="468">
        <v>0</v>
      </c>
      <c r="W62" s="74"/>
      <c r="X62" s="74"/>
      <c r="Y62" s="74"/>
      <c r="Z62" s="74"/>
      <c r="AA62" s="74"/>
      <c r="AB62" s="468">
        <v>0</v>
      </c>
      <c r="AC62" s="473">
        <f t="shared" si="2"/>
        <v>0</v>
      </c>
      <c r="AD62" s="468">
        <v>87</v>
      </c>
      <c r="AE62" s="53">
        <f t="shared" si="3"/>
        <v>34.8</v>
      </c>
      <c r="AF62" s="74"/>
      <c r="AG62" s="53">
        <f t="shared" si="31"/>
        <v>70.6355</v>
      </c>
      <c r="AH62" s="488" t="s">
        <v>146</v>
      </c>
      <c r="AI62" s="492"/>
      <c r="AJ62" s="496"/>
    </row>
    <row r="63" ht="14.25" spans="1:36">
      <c r="A63" s="49">
        <v>57</v>
      </c>
      <c r="B63" s="436" t="s">
        <v>174</v>
      </c>
      <c r="C63" s="436">
        <v>79.47</v>
      </c>
      <c r="D63" s="437" t="s">
        <v>68</v>
      </c>
      <c r="E63" s="53"/>
      <c r="F63" s="53"/>
      <c r="G63" s="436">
        <v>79.47</v>
      </c>
      <c r="H63" s="447">
        <f t="shared" si="0"/>
        <v>27.8145</v>
      </c>
      <c r="I63" s="333">
        <v>100</v>
      </c>
      <c r="J63" s="53">
        <v>30</v>
      </c>
      <c r="K63" s="53">
        <v>20</v>
      </c>
      <c r="L63" s="53">
        <v>30</v>
      </c>
      <c r="M63" s="53">
        <v>80</v>
      </c>
      <c r="N63" s="53" t="s">
        <v>78</v>
      </c>
      <c r="O63" s="100"/>
      <c r="P63" s="53">
        <v>5</v>
      </c>
      <c r="Q63" s="53"/>
      <c r="R63" s="53"/>
      <c r="S63" s="53"/>
      <c r="T63" s="53">
        <f t="shared" si="30"/>
        <v>85</v>
      </c>
      <c r="U63" s="232">
        <f t="shared" si="1"/>
        <v>8.5</v>
      </c>
      <c r="V63" s="468">
        <v>0</v>
      </c>
      <c r="W63" s="53"/>
      <c r="X63" s="53"/>
      <c r="Y63" s="53"/>
      <c r="Z63" s="53"/>
      <c r="AA63" s="53"/>
      <c r="AB63" s="468">
        <v>0</v>
      </c>
      <c r="AC63" s="473">
        <f t="shared" si="2"/>
        <v>0</v>
      </c>
      <c r="AD63" s="468">
        <v>86</v>
      </c>
      <c r="AE63" s="53">
        <f t="shared" si="3"/>
        <v>34.4</v>
      </c>
      <c r="AF63" s="53"/>
      <c r="AG63" s="53">
        <f t="shared" si="31"/>
        <v>70.7145</v>
      </c>
      <c r="AH63" s="488" t="s">
        <v>143</v>
      </c>
      <c r="AI63" s="492"/>
      <c r="AJ63" s="496"/>
    </row>
    <row r="64" ht="15" spans="1:36">
      <c r="A64" s="49">
        <v>58</v>
      </c>
      <c r="B64" s="436" t="s">
        <v>175</v>
      </c>
      <c r="C64" s="436">
        <v>79.2</v>
      </c>
      <c r="D64" s="437" t="s">
        <v>144</v>
      </c>
      <c r="E64" s="438"/>
      <c r="F64" s="438"/>
      <c r="G64" s="436">
        <v>79.2</v>
      </c>
      <c r="H64" s="450">
        <f t="shared" si="0"/>
        <v>27.72</v>
      </c>
      <c r="I64" s="465">
        <v>100</v>
      </c>
      <c r="J64" s="438">
        <v>30</v>
      </c>
      <c r="K64" s="438">
        <v>20</v>
      </c>
      <c r="L64" s="438">
        <v>30</v>
      </c>
      <c r="M64" s="438">
        <v>80</v>
      </c>
      <c r="N64" s="438"/>
      <c r="O64" s="454"/>
      <c r="P64" s="438"/>
      <c r="Q64" s="438"/>
      <c r="R64" s="438"/>
      <c r="S64" s="438"/>
      <c r="T64" s="438">
        <f t="shared" ref="T64:T69" si="32">M64+P64</f>
        <v>80</v>
      </c>
      <c r="U64" s="393">
        <f t="shared" si="1"/>
        <v>8</v>
      </c>
      <c r="V64" s="468">
        <v>0</v>
      </c>
      <c r="W64" s="438"/>
      <c r="X64" s="438"/>
      <c r="Y64" s="438"/>
      <c r="Z64" s="438"/>
      <c r="AA64" s="438"/>
      <c r="AB64" s="468">
        <v>0</v>
      </c>
      <c r="AC64" s="473">
        <f t="shared" si="2"/>
        <v>0</v>
      </c>
      <c r="AD64" s="468">
        <v>70</v>
      </c>
      <c r="AE64" s="438">
        <f t="shared" si="3"/>
        <v>28</v>
      </c>
      <c r="AF64" s="438"/>
      <c r="AG64" s="438">
        <f t="shared" ref="AG64:AG69" si="33">AF64+AE64+U64+H64</f>
        <v>63.72</v>
      </c>
      <c r="AH64" s="488" t="s">
        <v>176</v>
      </c>
      <c r="AI64" s="489"/>
      <c r="AJ64" s="495"/>
    </row>
    <row r="65" ht="15" spans="1:36">
      <c r="A65" s="49">
        <v>59</v>
      </c>
      <c r="B65" s="436" t="s">
        <v>177</v>
      </c>
      <c r="C65" s="436">
        <v>78.73</v>
      </c>
      <c r="D65" s="437" t="s">
        <v>178</v>
      </c>
      <c r="E65" s="438"/>
      <c r="F65" s="438"/>
      <c r="G65" s="436">
        <v>78.73</v>
      </c>
      <c r="H65" s="450">
        <f t="shared" si="0"/>
        <v>27.5555</v>
      </c>
      <c r="I65" s="465">
        <v>100</v>
      </c>
      <c r="J65" s="438">
        <v>30</v>
      </c>
      <c r="K65" s="438">
        <v>20</v>
      </c>
      <c r="L65" s="438">
        <v>30</v>
      </c>
      <c r="M65" s="438">
        <v>80</v>
      </c>
      <c r="N65" s="438"/>
      <c r="O65" s="454"/>
      <c r="P65" s="438"/>
      <c r="Q65" s="438"/>
      <c r="R65" s="438"/>
      <c r="S65" s="438"/>
      <c r="T65" s="438">
        <f t="shared" si="32"/>
        <v>80</v>
      </c>
      <c r="U65" s="393">
        <f t="shared" si="1"/>
        <v>8</v>
      </c>
      <c r="V65" s="468">
        <v>0</v>
      </c>
      <c r="W65" s="438"/>
      <c r="X65" s="438"/>
      <c r="Y65" s="438"/>
      <c r="Z65" s="438"/>
      <c r="AA65" s="438"/>
      <c r="AB65" s="468">
        <v>0</v>
      </c>
      <c r="AC65" s="473">
        <f t="shared" si="2"/>
        <v>0</v>
      </c>
      <c r="AD65" s="468">
        <v>78</v>
      </c>
      <c r="AE65" s="438">
        <f t="shared" si="3"/>
        <v>31.2</v>
      </c>
      <c r="AF65" s="438"/>
      <c r="AG65" s="438">
        <f t="shared" si="33"/>
        <v>66.7555</v>
      </c>
      <c r="AH65" s="488" t="s">
        <v>179</v>
      </c>
      <c r="AI65" s="489"/>
      <c r="AJ65" s="495"/>
    </row>
    <row r="66" ht="14.25" spans="1:36">
      <c r="A66" s="49">
        <v>60</v>
      </c>
      <c r="B66" s="436" t="s">
        <v>180</v>
      </c>
      <c r="C66" s="436">
        <v>78.33</v>
      </c>
      <c r="D66" s="437" t="s">
        <v>136</v>
      </c>
      <c r="E66" s="53"/>
      <c r="F66" s="53"/>
      <c r="G66" s="436">
        <v>78.33</v>
      </c>
      <c r="H66" s="447">
        <f t="shared" si="0"/>
        <v>27.4155</v>
      </c>
      <c r="I66" s="333">
        <v>100</v>
      </c>
      <c r="J66" s="53">
        <v>30</v>
      </c>
      <c r="K66" s="53">
        <v>20</v>
      </c>
      <c r="L66" s="53">
        <v>30</v>
      </c>
      <c r="M66" s="53">
        <v>80</v>
      </c>
      <c r="N66" s="53"/>
      <c r="O66" s="100"/>
      <c r="P66" s="53"/>
      <c r="Q66" s="53"/>
      <c r="R66" s="53"/>
      <c r="S66" s="53"/>
      <c r="T66" s="53">
        <f t="shared" ref="T66:T74" si="34">M66+P66-S66</f>
        <v>80</v>
      </c>
      <c r="U66" s="232">
        <f t="shared" si="1"/>
        <v>8</v>
      </c>
      <c r="V66" s="468">
        <v>0</v>
      </c>
      <c r="W66" s="53"/>
      <c r="X66" s="53"/>
      <c r="Y66" s="53"/>
      <c r="Z66" s="53"/>
      <c r="AA66" s="53"/>
      <c r="AB66" s="468">
        <v>0</v>
      </c>
      <c r="AC66" s="473">
        <f t="shared" si="2"/>
        <v>0</v>
      </c>
      <c r="AD66" s="468">
        <v>79</v>
      </c>
      <c r="AE66" s="53">
        <f t="shared" si="3"/>
        <v>31.6</v>
      </c>
      <c r="AF66" s="53"/>
      <c r="AG66" s="53">
        <f t="shared" ref="AG66:AG74" si="35">H66+U66+AC66+AE66+AF66</f>
        <v>67.0155</v>
      </c>
      <c r="AH66" s="488" t="s">
        <v>178</v>
      </c>
      <c r="AI66" s="492"/>
      <c r="AJ66" s="496"/>
    </row>
    <row r="67" ht="14.25" spans="1:36">
      <c r="A67" s="49">
        <v>61</v>
      </c>
      <c r="B67" s="436" t="s">
        <v>181</v>
      </c>
      <c r="C67" s="436">
        <v>77.2</v>
      </c>
      <c r="D67" s="437" t="s">
        <v>159</v>
      </c>
      <c r="E67" s="53"/>
      <c r="F67" s="53"/>
      <c r="G67" s="436">
        <v>77.2</v>
      </c>
      <c r="H67" s="447">
        <f t="shared" si="0"/>
        <v>27.02</v>
      </c>
      <c r="I67" s="333">
        <v>100</v>
      </c>
      <c r="J67" s="53">
        <v>30</v>
      </c>
      <c r="K67" s="53">
        <v>20</v>
      </c>
      <c r="L67" s="53">
        <v>30</v>
      </c>
      <c r="M67" s="53">
        <v>80</v>
      </c>
      <c r="N67" s="53"/>
      <c r="O67" s="100"/>
      <c r="P67" s="53"/>
      <c r="Q67" s="53"/>
      <c r="R67" s="53"/>
      <c r="S67" s="53"/>
      <c r="T67" s="53">
        <f t="shared" si="34"/>
        <v>80</v>
      </c>
      <c r="U67" s="232">
        <f t="shared" si="1"/>
        <v>8</v>
      </c>
      <c r="V67" s="468">
        <v>0</v>
      </c>
      <c r="W67" s="53"/>
      <c r="X67" s="53"/>
      <c r="Y67" s="53"/>
      <c r="Z67" s="53"/>
      <c r="AA67" s="53"/>
      <c r="AB67" s="468">
        <v>0</v>
      </c>
      <c r="AC67" s="473">
        <f t="shared" si="2"/>
        <v>0</v>
      </c>
      <c r="AD67" s="468">
        <v>72</v>
      </c>
      <c r="AE67" s="53">
        <f t="shared" si="3"/>
        <v>28.8</v>
      </c>
      <c r="AF67" s="53"/>
      <c r="AG67" s="53">
        <f t="shared" si="35"/>
        <v>63.82</v>
      </c>
      <c r="AH67" s="488" t="s">
        <v>182</v>
      </c>
      <c r="AI67" s="492"/>
      <c r="AJ67" s="496"/>
    </row>
    <row r="68" ht="15" spans="1:36">
      <c r="A68" s="49">
        <v>62</v>
      </c>
      <c r="B68" s="436" t="s">
        <v>183</v>
      </c>
      <c r="C68" s="436">
        <v>77</v>
      </c>
      <c r="D68" s="437" t="s">
        <v>179</v>
      </c>
      <c r="E68" s="438"/>
      <c r="F68" s="438"/>
      <c r="G68" s="436">
        <v>77</v>
      </c>
      <c r="H68" s="450">
        <f t="shared" si="0"/>
        <v>26.95</v>
      </c>
      <c r="I68" s="465">
        <v>100</v>
      </c>
      <c r="J68" s="438">
        <v>30</v>
      </c>
      <c r="K68" s="438">
        <v>20</v>
      </c>
      <c r="L68" s="438">
        <v>30</v>
      </c>
      <c r="M68" s="438">
        <v>80</v>
      </c>
      <c r="N68" s="438"/>
      <c r="O68" s="454"/>
      <c r="P68" s="438"/>
      <c r="Q68" s="438"/>
      <c r="R68" s="438"/>
      <c r="S68" s="438"/>
      <c r="T68" s="438">
        <f t="shared" si="32"/>
        <v>80</v>
      </c>
      <c r="U68" s="393">
        <f t="shared" si="1"/>
        <v>8</v>
      </c>
      <c r="V68" s="468">
        <v>0</v>
      </c>
      <c r="W68" s="438"/>
      <c r="X68" s="438"/>
      <c r="Y68" s="438"/>
      <c r="Z68" s="438"/>
      <c r="AA68" s="438"/>
      <c r="AB68" s="468">
        <v>0</v>
      </c>
      <c r="AC68" s="473">
        <f t="shared" si="2"/>
        <v>0</v>
      </c>
      <c r="AD68" s="468">
        <v>78</v>
      </c>
      <c r="AE68" s="438">
        <f t="shared" si="3"/>
        <v>31.2</v>
      </c>
      <c r="AF68" s="438"/>
      <c r="AG68" s="438">
        <f t="shared" si="33"/>
        <v>66.15</v>
      </c>
      <c r="AH68" s="488" t="s">
        <v>184</v>
      </c>
      <c r="AI68" s="489"/>
      <c r="AJ68" s="495"/>
    </row>
    <row r="69" ht="15" spans="1:36">
      <c r="A69" s="49">
        <v>63</v>
      </c>
      <c r="B69" s="436" t="s">
        <v>185</v>
      </c>
      <c r="C69" s="436">
        <v>76.93</v>
      </c>
      <c r="D69" s="437" t="s">
        <v>184</v>
      </c>
      <c r="E69" s="438"/>
      <c r="F69" s="438"/>
      <c r="G69" s="436">
        <v>76.93</v>
      </c>
      <c r="H69" s="450">
        <f t="shared" si="0"/>
        <v>26.9255</v>
      </c>
      <c r="I69" s="465">
        <v>100</v>
      </c>
      <c r="J69" s="438">
        <v>30</v>
      </c>
      <c r="K69" s="438">
        <v>20</v>
      </c>
      <c r="L69" s="438">
        <v>30</v>
      </c>
      <c r="M69" s="438">
        <v>80</v>
      </c>
      <c r="N69" s="438"/>
      <c r="O69" s="454"/>
      <c r="P69" s="438"/>
      <c r="Q69" s="438"/>
      <c r="R69" s="438"/>
      <c r="S69" s="438"/>
      <c r="T69" s="438">
        <f t="shared" si="32"/>
        <v>80</v>
      </c>
      <c r="U69" s="393">
        <f t="shared" si="1"/>
        <v>8</v>
      </c>
      <c r="V69" s="468">
        <v>0</v>
      </c>
      <c r="W69" s="438"/>
      <c r="X69" s="438"/>
      <c r="Y69" s="438"/>
      <c r="Z69" s="438"/>
      <c r="AA69" s="438"/>
      <c r="AB69" s="468">
        <v>0</v>
      </c>
      <c r="AC69" s="473">
        <f t="shared" si="2"/>
        <v>0</v>
      </c>
      <c r="AD69" s="468">
        <v>77</v>
      </c>
      <c r="AE69" s="438">
        <f t="shared" si="3"/>
        <v>30.8</v>
      </c>
      <c r="AF69" s="438"/>
      <c r="AG69" s="438">
        <f t="shared" si="33"/>
        <v>65.7255</v>
      </c>
      <c r="AH69" s="488" t="s">
        <v>186</v>
      </c>
      <c r="AI69" s="489"/>
      <c r="AJ69" s="495"/>
    </row>
    <row r="70" ht="14.25" spans="1:36">
      <c r="A70" s="49">
        <v>64</v>
      </c>
      <c r="B70" s="436" t="s">
        <v>187</v>
      </c>
      <c r="C70" s="436">
        <v>74.93</v>
      </c>
      <c r="D70" s="437" t="s">
        <v>186</v>
      </c>
      <c r="E70" s="278"/>
      <c r="F70" s="278"/>
      <c r="G70" s="436">
        <v>74.93</v>
      </c>
      <c r="H70" s="447">
        <f t="shared" si="0"/>
        <v>26.2255</v>
      </c>
      <c r="I70" s="333">
        <v>100</v>
      </c>
      <c r="J70" s="53">
        <v>30</v>
      </c>
      <c r="K70" s="53">
        <v>20</v>
      </c>
      <c r="L70" s="53">
        <v>30</v>
      </c>
      <c r="M70" s="53">
        <v>80</v>
      </c>
      <c r="N70" s="53"/>
      <c r="O70" s="105"/>
      <c r="P70" s="74"/>
      <c r="Q70" s="74"/>
      <c r="R70" s="74"/>
      <c r="S70" s="74"/>
      <c r="T70" s="53">
        <f t="shared" si="34"/>
        <v>80</v>
      </c>
      <c r="U70" s="232">
        <f t="shared" si="1"/>
        <v>8</v>
      </c>
      <c r="V70" s="468">
        <v>0</v>
      </c>
      <c r="W70" s="74"/>
      <c r="X70" s="74"/>
      <c r="Y70" s="74"/>
      <c r="Z70" s="74"/>
      <c r="AA70" s="74"/>
      <c r="AB70" s="468">
        <v>0</v>
      </c>
      <c r="AC70" s="473">
        <f t="shared" si="2"/>
        <v>0</v>
      </c>
      <c r="AD70" s="468">
        <v>83</v>
      </c>
      <c r="AE70" s="53">
        <f t="shared" si="3"/>
        <v>33.2</v>
      </c>
      <c r="AF70" s="74"/>
      <c r="AG70" s="53">
        <f t="shared" si="35"/>
        <v>67.4255</v>
      </c>
      <c r="AH70" s="488" t="s">
        <v>173</v>
      </c>
      <c r="AI70" s="492"/>
      <c r="AJ70" s="496"/>
    </row>
    <row r="71" ht="14.25" spans="1:36">
      <c r="A71" s="49">
        <v>65</v>
      </c>
      <c r="B71" s="436" t="s">
        <v>188</v>
      </c>
      <c r="C71" s="436">
        <v>74.13</v>
      </c>
      <c r="D71" s="437" t="s">
        <v>189</v>
      </c>
      <c r="E71" s="53"/>
      <c r="F71" s="53"/>
      <c r="G71" s="436">
        <v>74.13</v>
      </c>
      <c r="H71" s="447">
        <f t="shared" ref="H71:H79" si="36">G71*0.7*0.5</f>
        <v>25.9455</v>
      </c>
      <c r="I71" s="333">
        <v>100</v>
      </c>
      <c r="J71" s="53">
        <v>30</v>
      </c>
      <c r="K71" s="53">
        <v>20</v>
      </c>
      <c r="L71" s="53">
        <v>30</v>
      </c>
      <c r="M71" s="53">
        <v>80</v>
      </c>
      <c r="N71" s="53" t="s">
        <v>190</v>
      </c>
      <c r="O71" s="100"/>
      <c r="P71" s="53">
        <v>8</v>
      </c>
      <c r="Q71" s="53"/>
      <c r="R71" s="53"/>
      <c r="S71" s="53"/>
      <c r="T71" s="53">
        <f t="shared" si="34"/>
        <v>88</v>
      </c>
      <c r="U71" s="232">
        <f t="shared" ref="U71:U79" si="37">T71*0.2*0.5</f>
        <v>8.8</v>
      </c>
      <c r="V71" s="468">
        <v>0</v>
      </c>
      <c r="W71" s="53"/>
      <c r="X71" s="53"/>
      <c r="Y71" s="53"/>
      <c r="Z71" s="53"/>
      <c r="AA71" s="53"/>
      <c r="AB71" s="468">
        <v>0</v>
      </c>
      <c r="AC71" s="473">
        <f t="shared" ref="AC71:AC79" si="38">AB71*0.1*0.5</f>
        <v>0</v>
      </c>
      <c r="AD71" s="468">
        <v>81</v>
      </c>
      <c r="AE71" s="53">
        <f t="shared" ref="AE71:AE79" si="39">AD71*0.4</f>
        <v>32.4</v>
      </c>
      <c r="AF71" s="53">
        <v>10</v>
      </c>
      <c r="AG71" s="53">
        <f t="shared" si="35"/>
        <v>77.1455</v>
      </c>
      <c r="AH71" s="488" t="s">
        <v>96</v>
      </c>
      <c r="AI71" s="492"/>
      <c r="AJ71" s="496"/>
    </row>
    <row r="72" ht="14.25" spans="1:36">
      <c r="A72" s="49">
        <v>66</v>
      </c>
      <c r="B72" s="436" t="s">
        <v>191</v>
      </c>
      <c r="C72" s="436">
        <v>74.13</v>
      </c>
      <c r="D72" s="437" t="s">
        <v>192</v>
      </c>
      <c r="E72" s="53"/>
      <c r="F72" s="53"/>
      <c r="G72" s="436">
        <v>74.13</v>
      </c>
      <c r="H72" s="447">
        <f t="shared" si="36"/>
        <v>25.9455</v>
      </c>
      <c r="I72" s="333">
        <v>100</v>
      </c>
      <c r="J72" s="53">
        <v>30</v>
      </c>
      <c r="K72" s="53">
        <v>20</v>
      </c>
      <c r="L72" s="53">
        <v>30</v>
      </c>
      <c r="M72" s="53">
        <v>80</v>
      </c>
      <c r="N72" s="53"/>
      <c r="O72" s="100"/>
      <c r="P72" s="53"/>
      <c r="Q72" s="53"/>
      <c r="R72" s="53"/>
      <c r="S72" s="53"/>
      <c r="T72" s="53">
        <f t="shared" si="34"/>
        <v>80</v>
      </c>
      <c r="U72" s="232">
        <f t="shared" si="37"/>
        <v>8</v>
      </c>
      <c r="V72" s="468">
        <v>0</v>
      </c>
      <c r="W72" s="53"/>
      <c r="X72" s="53"/>
      <c r="Y72" s="53"/>
      <c r="Z72" s="53"/>
      <c r="AA72" s="53"/>
      <c r="AB72" s="468">
        <v>0</v>
      </c>
      <c r="AC72" s="473">
        <f t="shared" si="38"/>
        <v>0</v>
      </c>
      <c r="AD72" s="468">
        <v>72</v>
      </c>
      <c r="AE72" s="53">
        <f t="shared" si="39"/>
        <v>28.8</v>
      </c>
      <c r="AF72" s="53">
        <v>10</v>
      </c>
      <c r="AG72" s="53">
        <f t="shared" si="35"/>
        <v>72.7455</v>
      </c>
      <c r="AH72" s="488" t="s">
        <v>124</v>
      </c>
      <c r="AI72" s="492"/>
      <c r="AJ72" s="496"/>
    </row>
    <row r="73" ht="14.25" spans="1:36">
      <c r="A73" s="49">
        <v>67</v>
      </c>
      <c r="B73" s="436" t="s">
        <v>193</v>
      </c>
      <c r="C73" s="436">
        <v>74.13</v>
      </c>
      <c r="D73" s="437" t="s">
        <v>171</v>
      </c>
      <c r="E73" s="53"/>
      <c r="F73" s="53"/>
      <c r="G73" s="436">
        <v>74.13</v>
      </c>
      <c r="H73" s="447">
        <f t="shared" si="36"/>
        <v>25.9455</v>
      </c>
      <c r="I73" s="333">
        <v>100</v>
      </c>
      <c r="J73" s="53">
        <v>30</v>
      </c>
      <c r="K73" s="53">
        <v>20</v>
      </c>
      <c r="L73" s="53">
        <v>30</v>
      </c>
      <c r="M73" s="53">
        <v>80</v>
      </c>
      <c r="N73" s="53"/>
      <c r="O73" s="100"/>
      <c r="P73" s="53"/>
      <c r="Q73" s="53"/>
      <c r="R73" s="53"/>
      <c r="S73" s="53"/>
      <c r="T73" s="53">
        <f t="shared" si="34"/>
        <v>80</v>
      </c>
      <c r="U73" s="232">
        <f t="shared" si="37"/>
        <v>8</v>
      </c>
      <c r="V73" s="468">
        <v>0</v>
      </c>
      <c r="W73" s="53"/>
      <c r="X73" s="53"/>
      <c r="Y73" s="53"/>
      <c r="Z73" s="53"/>
      <c r="AA73" s="53"/>
      <c r="AB73" s="468">
        <v>0</v>
      </c>
      <c r="AC73" s="473">
        <f t="shared" si="38"/>
        <v>0</v>
      </c>
      <c r="AD73" s="468">
        <v>85</v>
      </c>
      <c r="AE73" s="53">
        <f t="shared" si="39"/>
        <v>34</v>
      </c>
      <c r="AF73" s="53"/>
      <c r="AG73" s="53">
        <f t="shared" si="35"/>
        <v>67.9455</v>
      </c>
      <c r="AH73" s="488" t="s">
        <v>165</v>
      </c>
      <c r="AI73" s="492"/>
      <c r="AJ73" s="496"/>
    </row>
    <row r="74" ht="14.25" spans="1:36">
      <c r="A74" s="49">
        <v>68</v>
      </c>
      <c r="B74" s="436" t="s">
        <v>194</v>
      </c>
      <c r="C74" s="436">
        <v>74.13</v>
      </c>
      <c r="D74" s="437" t="s">
        <v>195</v>
      </c>
      <c r="E74" s="53"/>
      <c r="F74" s="53"/>
      <c r="G74" s="436">
        <v>74.13</v>
      </c>
      <c r="H74" s="447">
        <f t="shared" si="36"/>
        <v>25.9455</v>
      </c>
      <c r="I74" s="333">
        <v>100</v>
      </c>
      <c r="J74" s="53">
        <v>30</v>
      </c>
      <c r="K74" s="53">
        <v>20</v>
      </c>
      <c r="L74" s="53">
        <v>30</v>
      </c>
      <c r="M74" s="53">
        <v>80</v>
      </c>
      <c r="N74" s="53"/>
      <c r="O74" s="100"/>
      <c r="P74" s="53"/>
      <c r="Q74" s="53"/>
      <c r="R74" s="53"/>
      <c r="S74" s="53"/>
      <c r="T74" s="53">
        <f t="shared" si="34"/>
        <v>80</v>
      </c>
      <c r="U74" s="232">
        <f t="shared" si="37"/>
        <v>8</v>
      </c>
      <c r="V74" s="468">
        <v>0</v>
      </c>
      <c r="W74" s="53"/>
      <c r="X74" s="53"/>
      <c r="Y74" s="53"/>
      <c r="Z74" s="53"/>
      <c r="AA74" s="53"/>
      <c r="AB74" s="468">
        <v>0</v>
      </c>
      <c r="AC74" s="473">
        <f t="shared" si="38"/>
        <v>0</v>
      </c>
      <c r="AD74" s="468">
        <v>79</v>
      </c>
      <c r="AE74" s="53">
        <f t="shared" si="39"/>
        <v>31.6</v>
      </c>
      <c r="AF74" s="53"/>
      <c r="AG74" s="53">
        <f t="shared" si="35"/>
        <v>65.5455</v>
      </c>
      <c r="AH74" s="488" t="s">
        <v>189</v>
      </c>
      <c r="AI74" s="492"/>
      <c r="AJ74" s="496"/>
    </row>
    <row r="75" ht="15" spans="1:36">
      <c r="A75" s="49">
        <v>69</v>
      </c>
      <c r="B75" s="436" t="s">
        <v>196</v>
      </c>
      <c r="C75" s="436">
        <v>74.13</v>
      </c>
      <c r="D75" s="437" t="s">
        <v>176</v>
      </c>
      <c r="E75" s="438"/>
      <c r="F75" s="438"/>
      <c r="G75" s="436">
        <v>74.13</v>
      </c>
      <c r="H75" s="450">
        <f t="shared" si="36"/>
        <v>25.9455</v>
      </c>
      <c r="I75" s="465">
        <v>100</v>
      </c>
      <c r="J75" s="438">
        <v>30</v>
      </c>
      <c r="K75" s="438">
        <v>20</v>
      </c>
      <c r="L75" s="438">
        <v>30</v>
      </c>
      <c r="M75" s="438">
        <v>80</v>
      </c>
      <c r="N75" s="438"/>
      <c r="O75" s="454"/>
      <c r="P75" s="438"/>
      <c r="Q75" s="438"/>
      <c r="R75" s="438"/>
      <c r="S75" s="438"/>
      <c r="T75" s="438">
        <f t="shared" ref="T75:T78" si="40">M75+P75</f>
        <v>80</v>
      </c>
      <c r="U75" s="393">
        <f t="shared" si="37"/>
        <v>8</v>
      </c>
      <c r="V75" s="468">
        <v>0</v>
      </c>
      <c r="W75" s="438"/>
      <c r="X75" s="438"/>
      <c r="Y75" s="438"/>
      <c r="Z75" s="438"/>
      <c r="AA75" s="438"/>
      <c r="AB75" s="468">
        <v>0</v>
      </c>
      <c r="AC75" s="473">
        <f t="shared" si="38"/>
        <v>0</v>
      </c>
      <c r="AD75" s="468">
        <v>77</v>
      </c>
      <c r="AE75" s="438">
        <f t="shared" si="39"/>
        <v>30.8</v>
      </c>
      <c r="AF75" s="438"/>
      <c r="AG75" s="438">
        <f t="shared" ref="AG75:AG78" si="41">AF75+AE75+U75+H75</f>
        <v>64.7455</v>
      </c>
      <c r="AH75" s="488" t="s">
        <v>192</v>
      </c>
      <c r="AI75" s="489"/>
      <c r="AJ75" s="495"/>
    </row>
    <row r="76" ht="14.25" spans="1:36">
      <c r="A76" s="49">
        <v>70</v>
      </c>
      <c r="B76" s="436" t="s">
        <v>197</v>
      </c>
      <c r="C76" s="436">
        <v>74.13</v>
      </c>
      <c r="D76" s="437" t="s">
        <v>182</v>
      </c>
      <c r="E76" s="278"/>
      <c r="F76" s="278"/>
      <c r="G76" s="436">
        <v>74.13</v>
      </c>
      <c r="H76" s="447">
        <f t="shared" si="36"/>
        <v>25.9455</v>
      </c>
      <c r="I76" s="333">
        <v>100</v>
      </c>
      <c r="J76" s="53">
        <v>30</v>
      </c>
      <c r="K76" s="53">
        <v>20</v>
      </c>
      <c r="L76" s="53">
        <v>30</v>
      </c>
      <c r="M76" s="53">
        <v>80</v>
      </c>
      <c r="N76" s="74"/>
      <c r="O76" s="105"/>
      <c r="P76" s="53"/>
      <c r="Q76" s="74"/>
      <c r="R76" s="74"/>
      <c r="S76" s="74"/>
      <c r="T76" s="53">
        <f>M76+P76-S76</f>
        <v>80</v>
      </c>
      <c r="U76" s="232">
        <f t="shared" si="37"/>
        <v>8</v>
      </c>
      <c r="V76" s="468">
        <v>0</v>
      </c>
      <c r="W76" s="74"/>
      <c r="X76" s="74"/>
      <c r="Y76" s="74"/>
      <c r="Z76" s="74"/>
      <c r="AA76" s="74"/>
      <c r="AB76" s="468">
        <v>0</v>
      </c>
      <c r="AC76" s="473">
        <f t="shared" si="38"/>
        <v>0</v>
      </c>
      <c r="AD76" s="468">
        <v>76</v>
      </c>
      <c r="AE76" s="53">
        <f t="shared" si="39"/>
        <v>30.4</v>
      </c>
      <c r="AF76" s="74"/>
      <c r="AG76" s="53">
        <f>H76+U76+AC76+AE76+AF76</f>
        <v>64.3455</v>
      </c>
      <c r="AH76" s="488" t="s">
        <v>195</v>
      </c>
      <c r="AI76" s="492"/>
      <c r="AJ76" s="496"/>
    </row>
    <row r="77" ht="15" spans="1:36">
      <c r="A77" s="49">
        <v>71</v>
      </c>
      <c r="B77" s="99" t="s">
        <v>198</v>
      </c>
      <c r="C77" s="99">
        <v>74.13</v>
      </c>
      <c r="D77" s="451" t="s">
        <v>156</v>
      </c>
      <c r="E77" s="393"/>
      <c r="F77" s="393"/>
      <c r="G77" s="99">
        <v>74.13</v>
      </c>
      <c r="H77" s="450">
        <f t="shared" si="36"/>
        <v>25.9455</v>
      </c>
      <c r="I77" s="465">
        <v>100</v>
      </c>
      <c r="J77" s="438">
        <v>30</v>
      </c>
      <c r="K77" s="438">
        <v>20</v>
      </c>
      <c r="L77" s="438">
        <v>30</v>
      </c>
      <c r="M77" s="438">
        <v>80</v>
      </c>
      <c r="N77" s="438"/>
      <c r="O77" s="396"/>
      <c r="P77" s="438"/>
      <c r="Q77" s="393"/>
      <c r="R77" s="393"/>
      <c r="S77" s="393"/>
      <c r="T77" s="438">
        <f t="shared" si="40"/>
        <v>80</v>
      </c>
      <c r="U77" s="393">
        <f t="shared" si="37"/>
        <v>8</v>
      </c>
      <c r="V77" s="292">
        <v>0</v>
      </c>
      <c r="W77" s="393"/>
      <c r="X77" s="393"/>
      <c r="Y77" s="393"/>
      <c r="Z77" s="393"/>
      <c r="AA77" s="393"/>
      <c r="AB77" s="292">
        <v>0</v>
      </c>
      <c r="AC77" s="148">
        <f t="shared" si="38"/>
        <v>0</v>
      </c>
      <c r="AD77" s="292">
        <v>73</v>
      </c>
      <c r="AE77" s="438">
        <f t="shared" si="39"/>
        <v>29.2</v>
      </c>
      <c r="AF77" s="438"/>
      <c r="AG77" s="438">
        <f t="shared" si="41"/>
        <v>63.1455</v>
      </c>
      <c r="AH77" s="488" t="s">
        <v>199</v>
      </c>
      <c r="AI77" s="489"/>
      <c r="AJ77" s="495"/>
    </row>
    <row r="78" ht="15" spans="1:36">
      <c r="A78" s="49">
        <v>72</v>
      </c>
      <c r="B78" s="436" t="s">
        <v>200</v>
      </c>
      <c r="C78" s="436">
        <v>74.13</v>
      </c>
      <c r="D78" s="437" t="s">
        <v>199</v>
      </c>
      <c r="E78" s="438"/>
      <c r="F78" s="438"/>
      <c r="G78" s="436">
        <v>74.13</v>
      </c>
      <c r="H78" s="450">
        <f t="shared" si="36"/>
        <v>25.9455</v>
      </c>
      <c r="I78" s="465">
        <v>100</v>
      </c>
      <c r="J78" s="438">
        <v>30</v>
      </c>
      <c r="K78" s="438">
        <v>20</v>
      </c>
      <c r="L78" s="438">
        <v>30</v>
      </c>
      <c r="M78" s="438">
        <v>80</v>
      </c>
      <c r="N78" s="438"/>
      <c r="O78" s="454"/>
      <c r="P78" s="438"/>
      <c r="Q78" s="438"/>
      <c r="R78" s="438"/>
      <c r="S78" s="438"/>
      <c r="T78" s="438">
        <f t="shared" si="40"/>
        <v>80</v>
      </c>
      <c r="U78" s="393">
        <f t="shared" si="37"/>
        <v>8</v>
      </c>
      <c r="V78" s="468">
        <v>0</v>
      </c>
      <c r="W78" s="438"/>
      <c r="X78" s="438"/>
      <c r="Y78" s="438"/>
      <c r="Z78" s="438"/>
      <c r="AA78" s="438"/>
      <c r="AB78" s="468">
        <v>0</v>
      </c>
      <c r="AC78" s="473">
        <f t="shared" si="38"/>
        <v>0</v>
      </c>
      <c r="AD78" s="468">
        <v>64</v>
      </c>
      <c r="AE78" s="438">
        <f t="shared" si="39"/>
        <v>25.6</v>
      </c>
      <c r="AF78" s="438"/>
      <c r="AG78" s="438">
        <f t="shared" si="41"/>
        <v>59.5455</v>
      </c>
      <c r="AH78" s="488" t="s">
        <v>201</v>
      </c>
      <c r="AI78" s="489"/>
      <c r="AJ78" s="495"/>
    </row>
    <row r="79" ht="14.25" spans="1:36">
      <c r="A79" s="49">
        <v>73</v>
      </c>
      <c r="B79" s="436" t="s">
        <v>202</v>
      </c>
      <c r="C79" s="436">
        <v>71.07</v>
      </c>
      <c r="D79" s="437" t="s">
        <v>201</v>
      </c>
      <c r="E79" s="53"/>
      <c r="F79" s="53"/>
      <c r="G79" s="436">
        <v>71.07</v>
      </c>
      <c r="H79" s="447">
        <f t="shared" si="36"/>
        <v>24.8745</v>
      </c>
      <c r="I79" s="333">
        <v>100</v>
      </c>
      <c r="J79" s="53">
        <v>30</v>
      </c>
      <c r="K79" s="53">
        <v>20</v>
      </c>
      <c r="L79" s="53">
        <v>30</v>
      </c>
      <c r="M79" s="53">
        <v>80</v>
      </c>
      <c r="N79" s="53"/>
      <c r="O79" s="100"/>
      <c r="P79" s="53"/>
      <c r="Q79" s="53"/>
      <c r="R79" s="53"/>
      <c r="S79" s="53"/>
      <c r="T79" s="53">
        <f>M79+P79-S79</f>
        <v>80</v>
      </c>
      <c r="U79" s="232">
        <f t="shared" si="37"/>
        <v>8</v>
      </c>
      <c r="V79" s="468">
        <v>0</v>
      </c>
      <c r="W79" s="53"/>
      <c r="X79" s="53"/>
      <c r="Y79" s="53"/>
      <c r="Z79" s="53"/>
      <c r="AA79" s="53"/>
      <c r="AB79" s="468">
        <v>0</v>
      </c>
      <c r="AC79" s="473">
        <f t="shared" si="38"/>
        <v>0</v>
      </c>
      <c r="AD79" s="468">
        <v>82</v>
      </c>
      <c r="AE79" s="53">
        <f t="shared" si="39"/>
        <v>32.8</v>
      </c>
      <c r="AF79" s="53">
        <v>10</v>
      </c>
      <c r="AG79" s="53">
        <f>H79+U79+AC79+AE79+AF79</f>
        <v>75.6745</v>
      </c>
      <c r="AH79" s="488" t="s">
        <v>100</v>
      </c>
      <c r="AI79" s="492"/>
      <c r="AJ79" s="496"/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92"/>
  <sheetViews>
    <sheetView topLeftCell="Q37" workbookViewId="0">
      <selection activeCell="A1" sqref="A1:AJ92"/>
    </sheetView>
  </sheetViews>
  <sheetFormatPr defaultColWidth="9" defaultRowHeight="13.5"/>
  <sheetData>
    <row r="1" ht="23.25" spans="1:36">
      <c r="A1" s="18" t="s">
        <v>203</v>
      </c>
      <c r="B1" s="18"/>
      <c r="C1" s="19"/>
      <c r="D1" s="20"/>
      <c r="E1" s="19"/>
      <c r="F1" s="19"/>
      <c r="G1" s="19"/>
      <c r="H1" s="21"/>
      <c r="I1" s="19"/>
      <c r="J1" s="19"/>
      <c r="K1" s="19"/>
      <c r="L1" s="19"/>
      <c r="M1" s="19"/>
      <c r="N1" s="19"/>
      <c r="O1" s="20"/>
      <c r="P1" s="19"/>
      <c r="Q1" s="19"/>
      <c r="R1" s="19"/>
      <c r="S1" s="19"/>
      <c r="T1" s="21"/>
      <c r="U1" s="21"/>
      <c r="V1" s="19"/>
      <c r="W1" s="19"/>
      <c r="X1" s="19"/>
      <c r="Y1" s="19"/>
      <c r="Z1" s="19"/>
      <c r="AA1" s="19"/>
      <c r="AB1" s="19"/>
      <c r="AC1" s="19"/>
      <c r="AD1" s="134"/>
      <c r="AE1" s="135"/>
      <c r="AF1" s="135"/>
      <c r="AG1" s="21"/>
      <c r="AH1" s="19"/>
      <c r="AI1" s="19"/>
      <c r="AJ1" s="159"/>
    </row>
    <row r="2" ht="18.75" spans="1:36">
      <c r="A2" s="22" t="s">
        <v>1</v>
      </c>
      <c r="B2" s="23" t="s">
        <v>2</v>
      </c>
      <c r="C2" s="24" t="s">
        <v>3</v>
      </c>
      <c r="D2" s="25"/>
      <c r="E2" s="26"/>
      <c r="F2" s="26"/>
      <c r="G2" s="26"/>
      <c r="H2" s="27"/>
      <c r="I2" s="87" t="s">
        <v>4</v>
      </c>
      <c r="J2" s="88"/>
      <c r="K2" s="88"/>
      <c r="L2" s="88"/>
      <c r="M2" s="88"/>
      <c r="N2" s="88"/>
      <c r="O2" s="89"/>
      <c r="P2" s="88"/>
      <c r="Q2" s="88"/>
      <c r="R2" s="88"/>
      <c r="S2" s="88"/>
      <c r="T2" s="111"/>
      <c r="U2" s="111"/>
      <c r="V2" s="87" t="s">
        <v>5</v>
      </c>
      <c r="W2" s="88"/>
      <c r="X2" s="88"/>
      <c r="Y2" s="88"/>
      <c r="Z2" s="88"/>
      <c r="AA2" s="88"/>
      <c r="AB2" s="88"/>
      <c r="AC2" s="88"/>
      <c r="AD2" s="136"/>
      <c r="AE2" s="137"/>
      <c r="AF2" s="136"/>
      <c r="AG2" s="160" t="s">
        <v>6</v>
      </c>
      <c r="AH2" s="161" t="s">
        <v>7</v>
      </c>
      <c r="AI2" s="162" t="s">
        <v>8</v>
      </c>
      <c r="AJ2" s="159"/>
    </row>
    <row r="3" ht="14.25" spans="1:36">
      <c r="A3" s="28"/>
      <c r="B3" s="29" t="s">
        <v>9</v>
      </c>
      <c r="C3" s="30" t="s">
        <v>10</v>
      </c>
      <c r="D3" s="31" t="s">
        <v>11</v>
      </c>
      <c r="E3" s="32" t="s">
        <v>12</v>
      </c>
      <c r="F3" s="32"/>
      <c r="G3" s="33" t="s">
        <v>13</v>
      </c>
      <c r="H3" s="34" t="s">
        <v>14</v>
      </c>
      <c r="I3" s="90" t="s">
        <v>15</v>
      </c>
      <c r="J3" s="91"/>
      <c r="K3" s="91"/>
      <c r="L3" s="91"/>
      <c r="M3" s="92"/>
      <c r="N3" s="91"/>
      <c r="O3" s="93"/>
      <c r="P3" s="92"/>
      <c r="Q3" s="112" t="s">
        <v>16</v>
      </c>
      <c r="R3" s="91"/>
      <c r="S3" s="92"/>
      <c r="T3" s="113" t="s">
        <v>17</v>
      </c>
      <c r="U3" s="114" t="s">
        <v>18</v>
      </c>
      <c r="V3" s="115" t="s">
        <v>19</v>
      </c>
      <c r="W3" s="112" t="s">
        <v>20</v>
      </c>
      <c r="X3" s="91"/>
      <c r="Y3" s="91"/>
      <c r="Z3" s="91"/>
      <c r="AA3" s="91"/>
      <c r="AB3" s="138" t="s">
        <v>21</v>
      </c>
      <c r="AC3" s="139" t="s">
        <v>22</v>
      </c>
      <c r="AD3" s="138" t="s">
        <v>23</v>
      </c>
      <c r="AE3" s="92" t="s">
        <v>24</v>
      </c>
      <c r="AF3" s="140" t="s">
        <v>25</v>
      </c>
      <c r="AG3" s="163"/>
      <c r="AH3" s="164"/>
      <c r="AI3" s="165"/>
      <c r="AJ3" s="159"/>
    </row>
    <row r="4" ht="24" spans="1:36">
      <c r="A4" s="28"/>
      <c r="B4" s="35"/>
      <c r="C4" s="36"/>
      <c r="D4" s="37"/>
      <c r="E4" s="38" t="s">
        <v>26</v>
      </c>
      <c r="F4" s="38" t="s">
        <v>27</v>
      </c>
      <c r="G4" s="33"/>
      <c r="H4" s="39"/>
      <c r="I4" s="94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95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116"/>
      <c r="U4" s="117"/>
      <c r="V4" s="11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138"/>
      <c r="AE4" s="92"/>
      <c r="AF4" s="142"/>
      <c r="AG4" s="166"/>
      <c r="AH4" s="141"/>
      <c r="AI4" s="167"/>
      <c r="AJ4" s="159"/>
    </row>
    <row r="5" ht="14.25" spans="1:36">
      <c r="A5" s="40"/>
      <c r="B5" s="41" t="s">
        <v>44</v>
      </c>
      <c r="C5" s="36"/>
      <c r="D5" s="37"/>
      <c r="E5" s="38"/>
      <c r="F5" s="38"/>
      <c r="G5" s="42"/>
      <c r="H5" s="43"/>
      <c r="I5" s="96"/>
      <c r="J5" s="97"/>
      <c r="K5" s="97"/>
      <c r="L5" s="97"/>
      <c r="M5" s="32"/>
      <c r="N5" s="97"/>
      <c r="O5" s="98"/>
      <c r="P5" s="32"/>
      <c r="Q5" s="97"/>
      <c r="R5" s="119"/>
      <c r="S5" s="120"/>
      <c r="T5" s="121"/>
      <c r="U5" s="43"/>
      <c r="V5" s="122"/>
      <c r="W5" s="97"/>
      <c r="X5" s="97"/>
      <c r="Y5" s="97"/>
      <c r="Z5" s="97"/>
      <c r="AA5" s="97"/>
      <c r="AB5" s="143"/>
      <c r="AC5" s="144"/>
      <c r="AD5" s="42"/>
      <c r="AE5" s="42"/>
      <c r="AF5" s="145"/>
      <c r="AG5" s="168"/>
      <c r="AH5" s="169"/>
      <c r="AI5" s="47"/>
      <c r="AJ5" s="159"/>
    </row>
    <row r="6" ht="14.25" spans="1:36">
      <c r="A6" s="44" t="s">
        <v>45</v>
      </c>
      <c r="B6" s="41" t="s">
        <v>46</v>
      </c>
      <c r="C6" s="45"/>
      <c r="D6" s="46"/>
      <c r="E6" s="47"/>
      <c r="F6" s="47"/>
      <c r="G6" s="47"/>
      <c r="H6" s="48"/>
      <c r="I6" s="45"/>
      <c r="J6" s="47"/>
      <c r="K6" s="47"/>
      <c r="L6" s="47"/>
      <c r="M6" s="47"/>
      <c r="N6" s="47"/>
      <c r="O6" s="46"/>
      <c r="P6" s="47"/>
      <c r="Q6" s="47"/>
      <c r="R6" s="47"/>
      <c r="S6" s="47"/>
      <c r="T6" s="123"/>
      <c r="U6" s="124"/>
      <c r="V6" s="125"/>
      <c r="W6" s="47"/>
      <c r="X6" s="47"/>
      <c r="Y6" s="47"/>
      <c r="Z6" s="47"/>
      <c r="AA6" s="47"/>
      <c r="AB6" s="125"/>
      <c r="AC6" s="146"/>
      <c r="AD6" s="47"/>
      <c r="AE6" s="47"/>
      <c r="AF6" s="147"/>
      <c r="AG6" s="170"/>
      <c r="AH6" s="146"/>
      <c r="AI6" s="47"/>
      <c r="AJ6" s="159"/>
    </row>
    <row r="7" ht="14.25" spans="1:36">
      <c r="A7" s="417">
        <v>1</v>
      </c>
      <c r="B7" s="418" t="s">
        <v>204</v>
      </c>
      <c r="C7" s="419">
        <v>91.2083333333333</v>
      </c>
      <c r="D7" s="418" t="s">
        <v>48</v>
      </c>
      <c r="E7" s="53"/>
      <c r="F7" s="53"/>
      <c r="G7" s="280">
        <v>91.2083333333333</v>
      </c>
      <c r="H7" s="420">
        <f t="shared" ref="H7:H70" si="0">G7*0.7*0.5</f>
        <v>31.9229166666667</v>
      </c>
      <c r="I7" s="280">
        <v>100</v>
      </c>
      <c r="J7" s="53">
        <v>30</v>
      </c>
      <c r="K7" s="99">
        <v>20</v>
      </c>
      <c r="L7" s="53">
        <v>30</v>
      </c>
      <c r="M7" s="53">
        <v>80</v>
      </c>
      <c r="N7" s="53"/>
      <c r="O7" s="100"/>
      <c r="P7" s="53"/>
      <c r="Q7" s="53"/>
      <c r="R7" s="53"/>
      <c r="S7" s="53"/>
      <c r="T7" s="53">
        <f t="shared" ref="T7:T70" si="1">M7+P7-S7</f>
        <v>80</v>
      </c>
      <c r="U7" s="291">
        <f t="shared" ref="U7:U70" si="2">T7*0.2*0.5</f>
        <v>8</v>
      </c>
      <c r="V7" s="292">
        <v>0</v>
      </c>
      <c r="W7" s="53"/>
      <c r="X7" s="53"/>
      <c r="Y7" s="53"/>
      <c r="Z7" s="53"/>
      <c r="AA7" s="53"/>
      <c r="AB7" s="292">
        <v>0</v>
      </c>
      <c r="AC7" s="148">
        <f t="shared" ref="AC7:AC70" si="3">AB7*0.1*0.5</f>
        <v>0</v>
      </c>
      <c r="AD7" s="53">
        <v>93</v>
      </c>
      <c r="AE7" s="53">
        <f t="shared" ref="AE7:AE70" si="4">AD7*0.4</f>
        <v>37.2</v>
      </c>
      <c r="AF7" s="149">
        <v>10</v>
      </c>
      <c r="AG7" s="171">
        <f t="shared" ref="AG7:AG70" si="5">H7+U7+AC7+AE7+AF7</f>
        <v>87.1229166666667</v>
      </c>
      <c r="AH7" s="172" t="s">
        <v>52</v>
      </c>
      <c r="AI7" s="53" t="s">
        <v>50</v>
      </c>
      <c r="AJ7" s="299"/>
    </row>
    <row r="8" ht="14.25" spans="1:36">
      <c r="A8" s="417">
        <v>2</v>
      </c>
      <c r="B8" s="418" t="s">
        <v>205</v>
      </c>
      <c r="C8" s="419">
        <v>90.2083333333333</v>
      </c>
      <c r="D8" s="418" t="s">
        <v>52</v>
      </c>
      <c r="E8" s="53"/>
      <c r="F8" s="53"/>
      <c r="G8" s="280">
        <v>90.2083333333333</v>
      </c>
      <c r="H8" s="420">
        <f t="shared" si="0"/>
        <v>31.5729166666667</v>
      </c>
      <c r="I8" s="280">
        <v>100</v>
      </c>
      <c r="J8" s="53">
        <v>30</v>
      </c>
      <c r="K8" s="99">
        <v>20</v>
      </c>
      <c r="L8" s="53">
        <v>30</v>
      </c>
      <c r="M8" s="53">
        <v>80</v>
      </c>
      <c r="N8" s="53" t="s">
        <v>53</v>
      </c>
      <c r="O8" s="100"/>
      <c r="P8" s="53">
        <v>5</v>
      </c>
      <c r="Q8" s="53"/>
      <c r="R8" s="53"/>
      <c r="S8" s="53"/>
      <c r="T8" s="53">
        <f t="shared" si="1"/>
        <v>85</v>
      </c>
      <c r="U8" s="291">
        <f t="shared" si="2"/>
        <v>8.5</v>
      </c>
      <c r="V8" s="292">
        <v>0</v>
      </c>
      <c r="W8" s="53"/>
      <c r="X8" s="53"/>
      <c r="Y8" s="53"/>
      <c r="Z8" s="53"/>
      <c r="AA8" s="53"/>
      <c r="AB8" s="292">
        <v>0</v>
      </c>
      <c r="AC8" s="148">
        <f t="shared" si="3"/>
        <v>0</v>
      </c>
      <c r="AD8" s="53">
        <v>93</v>
      </c>
      <c r="AE8" s="53">
        <f t="shared" si="4"/>
        <v>37.2</v>
      </c>
      <c r="AF8" s="149">
        <v>10</v>
      </c>
      <c r="AG8" s="171">
        <f t="shared" si="5"/>
        <v>87.2729166666667</v>
      </c>
      <c r="AH8" s="172" t="s">
        <v>48</v>
      </c>
      <c r="AI8" s="53" t="s">
        <v>50</v>
      </c>
      <c r="AJ8" s="299"/>
    </row>
    <row r="9" ht="14.25" spans="1:36">
      <c r="A9" s="417">
        <v>3</v>
      </c>
      <c r="B9" s="418" t="s">
        <v>206</v>
      </c>
      <c r="C9" s="419">
        <v>89.5833333333333</v>
      </c>
      <c r="D9" s="418" t="s">
        <v>57</v>
      </c>
      <c r="E9" s="53"/>
      <c r="F9" s="53"/>
      <c r="G9" s="319">
        <v>89.5833333333333</v>
      </c>
      <c r="H9" s="420">
        <f t="shared" si="0"/>
        <v>31.3541666666667</v>
      </c>
      <c r="I9" s="280">
        <v>100</v>
      </c>
      <c r="J9" s="53">
        <v>30</v>
      </c>
      <c r="K9" s="99">
        <v>20</v>
      </c>
      <c r="L9" s="53">
        <v>30</v>
      </c>
      <c r="M9" s="53">
        <v>80</v>
      </c>
      <c r="N9" s="53"/>
      <c r="O9" s="100"/>
      <c r="P9" s="53"/>
      <c r="Q9" s="53"/>
      <c r="R9" s="53"/>
      <c r="S9" s="53"/>
      <c r="T9" s="53">
        <f t="shared" si="1"/>
        <v>80</v>
      </c>
      <c r="U9" s="291">
        <f t="shared" si="2"/>
        <v>8</v>
      </c>
      <c r="V9" s="292">
        <v>0</v>
      </c>
      <c r="W9" s="53"/>
      <c r="X9" s="53"/>
      <c r="Y9" s="53"/>
      <c r="Z9" s="53"/>
      <c r="AA9" s="53"/>
      <c r="AB9" s="292">
        <v>0</v>
      </c>
      <c r="AC9" s="148">
        <f t="shared" si="3"/>
        <v>0</v>
      </c>
      <c r="AD9" s="53">
        <v>92</v>
      </c>
      <c r="AE9" s="53">
        <f t="shared" si="4"/>
        <v>36.8</v>
      </c>
      <c r="AF9" s="149">
        <v>10</v>
      </c>
      <c r="AG9" s="171">
        <f t="shared" si="5"/>
        <v>86.1541666666667</v>
      </c>
      <c r="AH9" s="172" t="s">
        <v>61</v>
      </c>
      <c r="AI9" s="232" t="s">
        <v>63</v>
      </c>
      <c r="AJ9" s="299"/>
    </row>
    <row r="10" ht="14.25" spans="1:36">
      <c r="A10" s="417">
        <v>4</v>
      </c>
      <c r="B10" s="418" t="s">
        <v>207</v>
      </c>
      <c r="C10" s="419">
        <v>89.4166666666667</v>
      </c>
      <c r="D10" s="418" t="s">
        <v>59</v>
      </c>
      <c r="E10" s="53"/>
      <c r="F10" s="53"/>
      <c r="G10" s="319">
        <v>89.4166666666667</v>
      </c>
      <c r="H10" s="420">
        <f t="shared" si="0"/>
        <v>31.2958333333333</v>
      </c>
      <c r="I10" s="280">
        <v>100</v>
      </c>
      <c r="J10" s="53">
        <v>30</v>
      </c>
      <c r="K10" s="99">
        <v>20</v>
      </c>
      <c r="L10" s="53">
        <v>30</v>
      </c>
      <c r="M10" s="53">
        <v>80</v>
      </c>
      <c r="N10" s="53"/>
      <c r="O10" s="100"/>
      <c r="P10" s="53"/>
      <c r="Q10" s="53"/>
      <c r="R10" s="53"/>
      <c r="S10" s="53"/>
      <c r="T10" s="53">
        <f t="shared" si="1"/>
        <v>80</v>
      </c>
      <c r="U10" s="291">
        <f t="shared" si="2"/>
        <v>8</v>
      </c>
      <c r="V10" s="292">
        <v>0</v>
      </c>
      <c r="W10" s="53"/>
      <c r="X10" s="53"/>
      <c r="Y10" s="53"/>
      <c r="Z10" s="53"/>
      <c r="AA10" s="53"/>
      <c r="AB10" s="292">
        <v>0</v>
      </c>
      <c r="AC10" s="148">
        <f t="shared" si="3"/>
        <v>0</v>
      </c>
      <c r="AD10" s="53">
        <v>93</v>
      </c>
      <c r="AE10" s="53">
        <f t="shared" si="4"/>
        <v>37.2</v>
      </c>
      <c r="AF10" s="149">
        <v>10</v>
      </c>
      <c r="AG10" s="171">
        <f t="shared" si="5"/>
        <v>86.4958333333333</v>
      </c>
      <c r="AH10" s="172" t="s">
        <v>59</v>
      </c>
      <c r="AI10" s="53" t="s">
        <v>50</v>
      </c>
      <c r="AJ10" s="299"/>
    </row>
    <row r="11" ht="14.25" spans="1:36">
      <c r="A11" s="417">
        <v>5</v>
      </c>
      <c r="B11" s="418" t="s">
        <v>208</v>
      </c>
      <c r="C11" s="419">
        <v>89</v>
      </c>
      <c r="D11" s="418" t="s">
        <v>61</v>
      </c>
      <c r="E11" s="53"/>
      <c r="F11" s="53"/>
      <c r="G11" s="319">
        <v>89</v>
      </c>
      <c r="H11" s="420">
        <f t="shared" si="0"/>
        <v>31.15</v>
      </c>
      <c r="I11" s="280">
        <v>100</v>
      </c>
      <c r="J11" s="53">
        <v>30</v>
      </c>
      <c r="K11" s="99">
        <v>20</v>
      </c>
      <c r="L11" s="53">
        <v>30</v>
      </c>
      <c r="M11" s="53">
        <v>80</v>
      </c>
      <c r="N11" s="53"/>
      <c r="O11" s="100"/>
      <c r="P11" s="53"/>
      <c r="Q11" s="53"/>
      <c r="R11" s="53"/>
      <c r="S11" s="53"/>
      <c r="T11" s="53">
        <f t="shared" si="1"/>
        <v>80</v>
      </c>
      <c r="U11" s="291">
        <f t="shared" si="2"/>
        <v>8</v>
      </c>
      <c r="V11" s="292">
        <v>0</v>
      </c>
      <c r="W11" s="53"/>
      <c r="X11" s="53"/>
      <c r="Y11" s="53"/>
      <c r="Z11" s="53"/>
      <c r="AA11" s="53"/>
      <c r="AB11" s="292">
        <v>0</v>
      </c>
      <c r="AC11" s="148">
        <f t="shared" si="3"/>
        <v>0</v>
      </c>
      <c r="AD11" s="53">
        <v>92</v>
      </c>
      <c r="AE11" s="53">
        <f t="shared" si="4"/>
        <v>36.8</v>
      </c>
      <c r="AF11" s="149">
        <v>10</v>
      </c>
      <c r="AG11" s="171">
        <f t="shared" si="5"/>
        <v>85.95</v>
      </c>
      <c r="AH11" s="172" t="s">
        <v>65</v>
      </c>
      <c r="AI11" s="232" t="s">
        <v>63</v>
      </c>
      <c r="AJ11" s="299"/>
    </row>
    <row r="12" ht="14.25" spans="1:36">
      <c r="A12" s="417">
        <v>6</v>
      </c>
      <c r="B12" s="418" t="s">
        <v>209</v>
      </c>
      <c r="C12" s="419">
        <v>88.7083333333333</v>
      </c>
      <c r="D12" s="418" t="s">
        <v>65</v>
      </c>
      <c r="E12" s="232"/>
      <c r="F12" s="232"/>
      <c r="G12" s="319">
        <v>88.7083333333333</v>
      </c>
      <c r="H12" s="420">
        <f t="shared" si="0"/>
        <v>31.0479166666667</v>
      </c>
      <c r="I12" s="280">
        <v>100</v>
      </c>
      <c r="J12" s="53">
        <v>30</v>
      </c>
      <c r="K12" s="99">
        <v>20</v>
      </c>
      <c r="L12" s="53">
        <v>30</v>
      </c>
      <c r="M12" s="53">
        <v>80</v>
      </c>
      <c r="N12" s="53" t="s">
        <v>210</v>
      </c>
      <c r="O12" s="257"/>
      <c r="P12" s="53">
        <v>5</v>
      </c>
      <c r="Q12" s="232"/>
      <c r="R12" s="232"/>
      <c r="S12" s="232"/>
      <c r="T12" s="53">
        <f t="shared" si="1"/>
        <v>85</v>
      </c>
      <c r="U12" s="291">
        <f t="shared" si="2"/>
        <v>8.5</v>
      </c>
      <c r="V12" s="292">
        <v>0</v>
      </c>
      <c r="W12" s="232"/>
      <c r="X12" s="232"/>
      <c r="Y12" s="232"/>
      <c r="Z12" s="232"/>
      <c r="AA12" s="232"/>
      <c r="AB12" s="292">
        <v>0</v>
      </c>
      <c r="AC12" s="148">
        <f t="shared" si="3"/>
        <v>0</v>
      </c>
      <c r="AD12" s="53">
        <v>91</v>
      </c>
      <c r="AE12" s="53">
        <f t="shared" si="4"/>
        <v>36.4</v>
      </c>
      <c r="AF12" s="149">
        <v>10</v>
      </c>
      <c r="AG12" s="171">
        <f t="shared" si="5"/>
        <v>85.9479166666667</v>
      </c>
      <c r="AH12" s="172" t="s">
        <v>67</v>
      </c>
      <c r="AI12" s="232" t="s">
        <v>63</v>
      </c>
      <c r="AJ12" s="299"/>
    </row>
    <row r="13" ht="14.25" spans="1:36">
      <c r="A13" s="417">
        <v>7</v>
      </c>
      <c r="B13" s="418" t="s">
        <v>211</v>
      </c>
      <c r="C13" s="419">
        <v>88.5416666666667</v>
      </c>
      <c r="D13" s="418" t="s">
        <v>67</v>
      </c>
      <c r="E13" s="53"/>
      <c r="F13" s="53"/>
      <c r="G13" s="319">
        <v>88.5416666666667</v>
      </c>
      <c r="H13" s="420">
        <f t="shared" si="0"/>
        <v>30.9895833333333</v>
      </c>
      <c r="I13" s="280">
        <v>100</v>
      </c>
      <c r="J13" s="53">
        <v>30</v>
      </c>
      <c r="K13" s="99">
        <v>20</v>
      </c>
      <c r="L13" s="53">
        <v>30</v>
      </c>
      <c r="M13" s="53">
        <v>80</v>
      </c>
      <c r="N13" s="53" t="s">
        <v>212</v>
      </c>
      <c r="O13" s="100"/>
      <c r="P13" s="53">
        <v>8</v>
      </c>
      <c r="Q13" s="53"/>
      <c r="R13" s="53"/>
      <c r="S13" s="53"/>
      <c r="T13" s="53">
        <f t="shared" si="1"/>
        <v>88</v>
      </c>
      <c r="U13" s="291">
        <f t="shared" si="2"/>
        <v>8.8</v>
      </c>
      <c r="V13" s="292">
        <v>0</v>
      </c>
      <c r="W13" s="53"/>
      <c r="X13" s="53"/>
      <c r="Y13" s="53"/>
      <c r="Z13" s="53"/>
      <c r="AA13" s="53"/>
      <c r="AB13" s="292">
        <v>0</v>
      </c>
      <c r="AC13" s="148">
        <f t="shared" si="3"/>
        <v>0</v>
      </c>
      <c r="AD13" s="53">
        <v>92</v>
      </c>
      <c r="AE13" s="53">
        <f t="shared" si="4"/>
        <v>36.8</v>
      </c>
      <c r="AF13" s="149">
        <v>10</v>
      </c>
      <c r="AG13" s="171">
        <f t="shared" si="5"/>
        <v>86.5895833333333</v>
      </c>
      <c r="AH13" s="172" t="s">
        <v>57</v>
      </c>
      <c r="AI13" s="53" t="s">
        <v>50</v>
      </c>
      <c r="AJ13" s="299"/>
    </row>
    <row r="14" ht="14.25" spans="1:36">
      <c r="A14" s="417">
        <v>8</v>
      </c>
      <c r="B14" s="418" t="s">
        <v>213</v>
      </c>
      <c r="C14" s="419">
        <v>88.2083333333333</v>
      </c>
      <c r="D14" s="418" t="s">
        <v>49</v>
      </c>
      <c r="E14" s="53"/>
      <c r="F14" s="53"/>
      <c r="G14" s="280">
        <v>88.2083333333333</v>
      </c>
      <c r="H14" s="420">
        <f t="shared" si="0"/>
        <v>30.8729166666667</v>
      </c>
      <c r="I14" s="280">
        <v>100</v>
      </c>
      <c r="J14" s="53">
        <v>30</v>
      </c>
      <c r="K14" s="99">
        <v>20</v>
      </c>
      <c r="L14" s="53">
        <v>30</v>
      </c>
      <c r="M14" s="53">
        <v>80</v>
      </c>
      <c r="N14" s="53"/>
      <c r="O14" s="100"/>
      <c r="P14" s="53"/>
      <c r="Q14" s="53"/>
      <c r="R14" s="53"/>
      <c r="S14" s="53"/>
      <c r="T14" s="53">
        <f t="shared" si="1"/>
        <v>80</v>
      </c>
      <c r="U14" s="291">
        <f t="shared" si="2"/>
        <v>8</v>
      </c>
      <c r="V14" s="292">
        <v>0</v>
      </c>
      <c r="W14" s="53"/>
      <c r="X14" s="53"/>
      <c r="Y14" s="53"/>
      <c r="Z14" s="53"/>
      <c r="AA14" s="53"/>
      <c r="AB14" s="292">
        <v>0</v>
      </c>
      <c r="AC14" s="148">
        <f t="shared" si="3"/>
        <v>0</v>
      </c>
      <c r="AD14" s="53">
        <v>89</v>
      </c>
      <c r="AE14" s="53">
        <f t="shared" si="4"/>
        <v>35.6</v>
      </c>
      <c r="AF14" s="149">
        <v>10</v>
      </c>
      <c r="AG14" s="171">
        <f t="shared" si="5"/>
        <v>84.4729166666667</v>
      </c>
      <c r="AH14" s="172" t="s">
        <v>71</v>
      </c>
      <c r="AI14" s="232" t="s">
        <v>63</v>
      </c>
      <c r="AJ14" s="299"/>
    </row>
    <row r="15" ht="14.25" spans="1:36">
      <c r="A15" s="421">
        <v>9</v>
      </c>
      <c r="B15" s="422" t="s">
        <v>214</v>
      </c>
      <c r="C15" s="423">
        <v>87.125</v>
      </c>
      <c r="D15" s="422" t="s">
        <v>62</v>
      </c>
      <c r="E15" s="64"/>
      <c r="F15" s="64"/>
      <c r="G15" s="389">
        <v>87.125</v>
      </c>
      <c r="H15" s="424">
        <f t="shared" si="0"/>
        <v>30.49375</v>
      </c>
      <c r="I15" s="395">
        <v>100</v>
      </c>
      <c r="J15" s="64">
        <v>30</v>
      </c>
      <c r="K15" s="101">
        <v>20</v>
      </c>
      <c r="L15" s="64">
        <v>30</v>
      </c>
      <c r="M15" s="64">
        <v>80</v>
      </c>
      <c r="N15" s="64"/>
      <c r="O15" s="102"/>
      <c r="P15" s="64"/>
      <c r="Q15" s="64"/>
      <c r="R15" s="64"/>
      <c r="S15" s="64"/>
      <c r="T15" s="64">
        <f t="shared" si="1"/>
        <v>80</v>
      </c>
      <c r="U15" s="397">
        <f t="shared" si="2"/>
        <v>8</v>
      </c>
      <c r="V15" s="398">
        <v>0</v>
      </c>
      <c r="W15" s="64"/>
      <c r="X15" s="64"/>
      <c r="Y15" s="64"/>
      <c r="Z15" s="64"/>
      <c r="AA15" s="64"/>
      <c r="AB15" s="398">
        <v>0</v>
      </c>
      <c r="AC15" s="152">
        <f t="shared" si="3"/>
        <v>0</v>
      </c>
      <c r="AD15" s="64">
        <v>90</v>
      </c>
      <c r="AE15" s="64">
        <f t="shared" si="4"/>
        <v>36</v>
      </c>
      <c r="AF15" s="157">
        <v>10</v>
      </c>
      <c r="AG15" s="174">
        <f t="shared" si="5"/>
        <v>84.49375</v>
      </c>
      <c r="AH15" s="175" t="s">
        <v>77</v>
      </c>
      <c r="AI15" s="241" t="s">
        <v>63</v>
      </c>
      <c r="AJ15" s="301" t="s">
        <v>69</v>
      </c>
    </row>
    <row r="16" ht="14.25" spans="1:36">
      <c r="A16" s="417">
        <v>10</v>
      </c>
      <c r="B16" s="418" t="s">
        <v>215</v>
      </c>
      <c r="C16" s="419">
        <v>86.5833333333333</v>
      </c>
      <c r="D16" s="418" t="s">
        <v>74</v>
      </c>
      <c r="E16" s="53"/>
      <c r="F16" s="53"/>
      <c r="G16" s="319">
        <v>86.5833333333333</v>
      </c>
      <c r="H16" s="420">
        <f t="shared" si="0"/>
        <v>30.3041666666667</v>
      </c>
      <c r="I16" s="280">
        <v>100</v>
      </c>
      <c r="J16" s="53">
        <v>30</v>
      </c>
      <c r="K16" s="99">
        <v>20</v>
      </c>
      <c r="L16" s="53">
        <v>30</v>
      </c>
      <c r="M16" s="53">
        <v>80</v>
      </c>
      <c r="N16" s="53"/>
      <c r="O16" s="100"/>
      <c r="P16" s="53"/>
      <c r="Q16" s="53"/>
      <c r="R16" s="53"/>
      <c r="S16" s="53"/>
      <c r="T16" s="53">
        <f t="shared" si="1"/>
        <v>80</v>
      </c>
      <c r="U16" s="291">
        <f t="shared" si="2"/>
        <v>8</v>
      </c>
      <c r="V16" s="292">
        <v>0</v>
      </c>
      <c r="W16" s="53"/>
      <c r="X16" s="53"/>
      <c r="Y16" s="53"/>
      <c r="Z16" s="53"/>
      <c r="AA16" s="53"/>
      <c r="AB16" s="292">
        <v>0</v>
      </c>
      <c r="AC16" s="148">
        <f t="shared" si="3"/>
        <v>0</v>
      </c>
      <c r="AD16" s="53">
        <v>93</v>
      </c>
      <c r="AE16" s="53">
        <f t="shared" si="4"/>
        <v>37.2</v>
      </c>
      <c r="AF16" s="149">
        <v>10</v>
      </c>
      <c r="AG16" s="171">
        <f t="shared" si="5"/>
        <v>85.5041666666667</v>
      </c>
      <c r="AH16" s="172" t="s">
        <v>49</v>
      </c>
      <c r="AI16" s="232" t="s">
        <v>63</v>
      </c>
      <c r="AJ16" s="299"/>
    </row>
    <row r="17" ht="14.25" spans="1:36">
      <c r="A17" s="417">
        <v>11</v>
      </c>
      <c r="B17" s="418" t="s">
        <v>216</v>
      </c>
      <c r="C17" s="419">
        <v>86.3333333333333</v>
      </c>
      <c r="D17" s="418" t="s">
        <v>77</v>
      </c>
      <c r="E17" s="232"/>
      <c r="F17" s="232"/>
      <c r="G17" s="280">
        <v>86.3333333333333</v>
      </c>
      <c r="H17" s="420">
        <f t="shared" si="0"/>
        <v>30.2166666666667</v>
      </c>
      <c r="I17" s="280">
        <v>100</v>
      </c>
      <c r="J17" s="53">
        <v>30</v>
      </c>
      <c r="K17" s="99">
        <v>20</v>
      </c>
      <c r="L17" s="53">
        <v>30</v>
      </c>
      <c r="M17" s="53">
        <v>80</v>
      </c>
      <c r="N17" s="53"/>
      <c r="O17" s="257"/>
      <c r="P17" s="53"/>
      <c r="Q17" s="232"/>
      <c r="R17" s="232"/>
      <c r="S17" s="232"/>
      <c r="T17" s="53">
        <f t="shared" si="1"/>
        <v>80</v>
      </c>
      <c r="U17" s="291">
        <f t="shared" si="2"/>
        <v>8</v>
      </c>
      <c r="V17" s="292">
        <v>0</v>
      </c>
      <c r="W17" s="232"/>
      <c r="X17" s="232"/>
      <c r="Y17" s="232"/>
      <c r="Z17" s="232"/>
      <c r="AA17" s="232"/>
      <c r="AB17" s="292">
        <v>0</v>
      </c>
      <c r="AC17" s="148">
        <f t="shared" si="3"/>
        <v>0</v>
      </c>
      <c r="AD17" s="53">
        <v>91</v>
      </c>
      <c r="AE17" s="53">
        <f t="shared" si="4"/>
        <v>36.4</v>
      </c>
      <c r="AF17" s="149"/>
      <c r="AG17" s="171">
        <f t="shared" si="5"/>
        <v>74.6166666666666</v>
      </c>
      <c r="AH17" s="172" t="s">
        <v>148</v>
      </c>
      <c r="AI17" s="74"/>
      <c r="AJ17" s="299"/>
    </row>
    <row r="18" ht="14.25" spans="1:36">
      <c r="A18" s="417">
        <v>12</v>
      </c>
      <c r="B18" s="418" t="s">
        <v>217</v>
      </c>
      <c r="C18" s="419">
        <v>85.9166666666667</v>
      </c>
      <c r="D18" s="418" t="s">
        <v>71</v>
      </c>
      <c r="E18" s="53"/>
      <c r="F18" s="53"/>
      <c r="G18" s="319">
        <v>85.9166666666667</v>
      </c>
      <c r="H18" s="420">
        <f t="shared" si="0"/>
        <v>30.0708333333333</v>
      </c>
      <c r="I18" s="280">
        <v>100</v>
      </c>
      <c r="J18" s="53">
        <v>30</v>
      </c>
      <c r="K18" s="99">
        <v>20</v>
      </c>
      <c r="L18" s="53">
        <v>30</v>
      </c>
      <c r="M18" s="53">
        <v>80</v>
      </c>
      <c r="N18" s="53"/>
      <c r="O18" s="100"/>
      <c r="P18" s="53"/>
      <c r="Q18" s="53"/>
      <c r="R18" s="53"/>
      <c r="S18" s="53"/>
      <c r="T18" s="53">
        <f t="shared" si="1"/>
        <v>80</v>
      </c>
      <c r="U18" s="291">
        <f t="shared" si="2"/>
        <v>8</v>
      </c>
      <c r="V18" s="292">
        <v>0</v>
      </c>
      <c r="W18" s="53"/>
      <c r="X18" s="53"/>
      <c r="Y18" s="53"/>
      <c r="Z18" s="53"/>
      <c r="AA18" s="53"/>
      <c r="AB18" s="292">
        <v>0</v>
      </c>
      <c r="AC18" s="148">
        <f t="shared" si="3"/>
        <v>0</v>
      </c>
      <c r="AD18" s="53">
        <v>89</v>
      </c>
      <c r="AE18" s="53">
        <f t="shared" si="4"/>
        <v>35.6</v>
      </c>
      <c r="AF18" s="149">
        <v>10</v>
      </c>
      <c r="AG18" s="171">
        <f t="shared" si="5"/>
        <v>83.6708333333333</v>
      </c>
      <c r="AH18" s="172" t="s">
        <v>89</v>
      </c>
      <c r="AI18" s="53" t="s">
        <v>55</v>
      </c>
      <c r="AJ18" s="299"/>
    </row>
    <row r="19" ht="14.25" spans="1:36">
      <c r="A19" s="417">
        <v>13</v>
      </c>
      <c r="B19" s="418" t="s">
        <v>218</v>
      </c>
      <c r="C19" s="419">
        <v>85.0833333333333</v>
      </c>
      <c r="D19" s="418" t="s">
        <v>83</v>
      </c>
      <c r="E19" s="232"/>
      <c r="F19" s="232"/>
      <c r="G19" s="319">
        <v>85.0833333333333</v>
      </c>
      <c r="H19" s="420">
        <f t="shared" si="0"/>
        <v>29.7791666666667</v>
      </c>
      <c r="I19" s="280">
        <v>100</v>
      </c>
      <c r="J19" s="53">
        <v>30</v>
      </c>
      <c r="K19" s="99">
        <v>20</v>
      </c>
      <c r="L19" s="53">
        <v>30</v>
      </c>
      <c r="M19" s="53">
        <v>80</v>
      </c>
      <c r="N19" s="232"/>
      <c r="O19" s="257"/>
      <c r="P19" s="232"/>
      <c r="Q19" s="232"/>
      <c r="R19" s="232"/>
      <c r="S19" s="232"/>
      <c r="T19" s="53">
        <f t="shared" si="1"/>
        <v>80</v>
      </c>
      <c r="U19" s="291">
        <f t="shared" si="2"/>
        <v>8</v>
      </c>
      <c r="V19" s="292">
        <v>0</v>
      </c>
      <c r="W19" s="232"/>
      <c r="X19" s="232"/>
      <c r="Y19" s="232"/>
      <c r="Z19" s="232"/>
      <c r="AA19" s="232"/>
      <c r="AB19" s="292">
        <v>0</v>
      </c>
      <c r="AC19" s="148">
        <f t="shared" si="3"/>
        <v>0</v>
      </c>
      <c r="AD19" s="232">
        <v>92</v>
      </c>
      <c r="AE19" s="53">
        <f t="shared" si="4"/>
        <v>36.8</v>
      </c>
      <c r="AF19" s="149">
        <v>10</v>
      </c>
      <c r="AG19" s="171">
        <f t="shared" si="5"/>
        <v>84.5791666666667</v>
      </c>
      <c r="AH19" s="172" t="s">
        <v>74</v>
      </c>
      <c r="AI19" s="232" t="s">
        <v>63</v>
      </c>
      <c r="AJ19" s="299"/>
    </row>
    <row r="20" ht="14.25" spans="1:36">
      <c r="A20" s="417">
        <v>14</v>
      </c>
      <c r="B20" s="418" t="s">
        <v>219</v>
      </c>
      <c r="C20" s="419">
        <v>84.75</v>
      </c>
      <c r="D20" s="418" t="s">
        <v>86</v>
      </c>
      <c r="E20" s="53"/>
      <c r="F20" s="53"/>
      <c r="G20" s="319">
        <v>84.75</v>
      </c>
      <c r="H20" s="420">
        <f t="shared" si="0"/>
        <v>29.6625</v>
      </c>
      <c r="I20" s="280">
        <v>100</v>
      </c>
      <c r="J20" s="53">
        <v>30</v>
      </c>
      <c r="K20" s="99">
        <v>20</v>
      </c>
      <c r="L20" s="53">
        <v>30</v>
      </c>
      <c r="M20" s="53">
        <v>80</v>
      </c>
      <c r="N20" s="53" t="s">
        <v>220</v>
      </c>
      <c r="O20" s="100"/>
      <c r="P20" s="53">
        <v>5</v>
      </c>
      <c r="Q20" s="53"/>
      <c r="R20" s="53"/>
      <c r="S20" s="53"/>
      <c r="T20" s="53">
        <f t="shared" si="1"/>
        <v>85</v>
      </c>
      <c r="U20" s="291">
        <f t="shared" si="2"/>
        <v>8.5</v>
      </c>
      <c r="V20" s="292">
        <v>0</v>
      </c>
      <c r="W20" s="53"/>
      <c r="X20" s="53"/>
      <c r="Y20" s="53"/>
      <c r="Z20" s="53"/>
      <c r="AA20" s="53"/>
      <c r="AB20" s="292">
        <v>0</v>
      </c>
      <c r="AC20" s="148">
        <f t="shared" si="3"/>
        <v>0</v>
      </c>
      <c r="AD20" s="53">
        <v>93</v>
      </c>
      <c r="AE20" s="53">
        <f t="shared" si="4"/>
        <v>37.2</v>
      </c>
      <c r="AF20" s="149">
        <v>10</v>
      </c>
      <c r="AG20" s="171">
        <f t="shared" si="5"/>
        <v>85.3625</v>
      </c>
      <c r="AH20" s="172" t="s">
        <v>62</v>
      </c>
      <c r="AI20" s="232" t="s">
        <v>63</v>
      </c>
      <c r="AJ20" s="299"/>
    </row>
    <row r="21" ht="14.25" spans="1:36">
      <c r="A21" s="417">
        <v>15</v>
      </c>
      <c r="B21" s="418" t="s">
        <v>221</v>
      </c>
      <c r="C21" s="419">
        <v>84.6666666666667</v>
      </c>
      <c r="D21" s="418" t="s">
        <v>89</v>
      </c>
      <c r="E21" s="232"/>
      <c r="F21" s="232"/>
      <c r="G21" s="319">
        <v>84.6666666666667</v>
      </c>
      <c r="H21" s="420">
        <f t="shared" si="0"/>
        <v>29.6333333333333</v>
      </c>
      <c r="I21" s="280">
        <v>100</v>
      </c>
      <c r="J21" s="53">
        <v>30</v>
      </c>
      <c r="K21" s="99">
        <v>20</v>
      </c>
      <c r="L21" s="53">
        <v>30</v>
      </c>
      <c r="M21" s="53">
        <v>80</v>
      </c>
      <c r="N21" s="53"/>
      <c r="O21" s="100"/>
      <c r="P21" s="53"/>
      <c r="Q21" s="53"/>
      <c r="R21" s="53"/>
      <c r="S21" s="53"/>
      <c r="T21" s="53">
        <f t="shared" si="1"/>
        <v>80</v>
      </c>
      <c r="U21" s="291">
        <f t="shared" si="2"/>
        <v>8</v>
      </c>
      <c r="V21" s="292">
        <v>0</v>
      </c>
      <c r="W21" s="53"/>
      <c r="X21" s="53"/>
      <c r="Y21" s="53"/>
      <c r="Z21" s="53"/>
      <c r="AA21" s="53"/>
      <c r="AB21" s="292">
        <v>0</v>
      </c>
      <c r="AC21" s="148">
        <f t="shared" si="3"/>
        <v>0</v>
      </c>
      <c r="AD21" s="53">
        <v>85</v>
      </c>
      <c r="AE21" s="53">
        <f t="shared" si="4"/>
        <v>34</v>
      </c>
      <c r="AF21" s="149">
        <v>10</v>
      </c>
      <c r="AG21" s="171">
        <f t="shared" si="5"/>
        <v>81.6333333333333</v>
      </c>
      <c r="AH21" s="172" t="s">
        <v>75</v>
      </c>
      <c r="AI21" s="53" t="s">
        <v>55</v>
      </c>
      <c r="AJ21" s="303"/>
    </row>
    <row r="22" ht="14.25" spans="1:36">
      <c r="A22" s="417">
        <v>16</v>
      </c>
      <c r="B22" s="418" t="s">
        <v>222</v>
      </c>
      <c r="C22" s="419">
        <v>84.125</v>
      </c>
      <c r="D22" s="418" t="s">
        <v>92</v>
      </c>
      <c r="E22" s="53"/>
      <c r="F22" s="53"/>
      <c r="G22" s="319">
        <v>84.125</v>
      </c>
      <c r="H22" s="420">
        <f t="shared" si="0"/>
        <v>29.44375</v>
      </c>
      <c r="I22" s="280">
        <v>100</v>
      </c>
      <c r="J22" s="53">
        <v>30</v>
      </c>
      <c r="K22" s="99">
        <v>20</v>
      </c>
      <c r="L22" s="53">
        <v>30</v>
      </c>
      <c r="M22" s="53">
        <v>80</v>
      </c>
      <c r="N22" s="53"/>
      <c r="O22" s="100"/>
      <c r="P22" s="53"/>
      <c r="Q22" s="53"/>
      <c r="R22" s="53"/>
      <c r="S22" s="53"/>
      <c r="T22" s="53">
        <f t="shared" si="1"/>
        <v>80</v>
      </c>
      <c r="U22" s="291">
        <f t="shared" si="2"/>
        <v>8</v>
      </c>
      <c r="V22" s="292">
        <v>0</v>
      </c>
      <c r="W22" s="53"/>
      <c r="X22" s="53"/>
      <c r="Y22" s="53"/>
      <c r="Z22" s="53"/>
      <c r="AA22" s="53"/>
      <c r="AB22" s="292">
        <v>0</v>
      </c>
      <c r="AC22" s="148">
        <f t="shared" si="3"/>
        <v>0</v>
      </c>
      <c r="AD22" s="53">
        <v>92</v>
      </c>
      <c r="AE22" s="53">
        <f t="shared" si="4"/>
        <v>36.8</v>
      </c>
      <c r="AF22" s="149">
        <v>10</v>
      </c>
      <c r="AG22" s="171">
        <f t="shared" si="5"/>
        <v>84.24375</v>
      </c>
      <c r="AH22" s="172" t="s">
        <v>83</v>
      </c>
      <c r="AI22" s="232" t="s">
        <v>63</v>
      </c>
      <c r="AJ22" s="303"/>
    </row>
    <row r="23" ht="14.25" spans="1:36">
      <c r="A23" s="417">
        <v>17</v>
      </c>
      <c r="B23" s="418" t="s">
        <v>223</v>
      </c>
      <c r="C23" s="419">
        <v>84.0833333333333</v>
      </c>
      <c r="D23" s="418" t="s">
        <v>94</v>
      </c>
      <c r="E23" s="53"/>
      <c r="F23" s="53"/>
      <c r="G23" s="280">
        <v>84.0833333333333</v>
      </c>
      <c r="H23" s="420">
        <f t="shared" si="0"/>
        <v>29.4291666666667</v>
      </c>
      <c r="I23" s="280">
        <v>100</v>
      </c>
      <c r="J23" s="53">
        <v>30</v>
      </c>
      <c r="K23" s="99">
        <v>20</v>
      </c>
      <c r="L23" s="53">
        <v>30</v>
      </c>
      <c r="M23" s="53">
        <v>80</v>
      </c>
      <c r="N23" s="53" t="s">
        <v>210</v>
      </c>
      <c r="O23" s="100"/>
      <c r="P23" s="53">
        <v>5</v>
      </c>
      <c r="Q23" s="53"/>
      <c r="R23" s="53"/>
      <c r="S23" s="53"/>
      <c r="T23" s="53">
        <f t="shared" si="1"/>
        <v>85</v>
      </c>
      <c r="U23" s="291">
        <f t="shared" si="2"/>
        <v>8.5</v>
      </c>
      <c r="V23" s="292">
        <v>0</v>
      </c>
      <c r="W23" s="53"/>
      <c r="X23" s="53"/>
      <c r="Y23" s="53"/>
      <c r="Z23" s="53"/>
      <c r="AA23" s="53"/>
      <c r="AB23" s="292">
        <v>0</v>
      </c>
      <c r="AC23" s="148">
        <f t="shared" si="3"/>
        <v>0</v>
      </c>
      <c r="AD23" s="53">
        <v>88</v>
      </c>
      <c r="AE23" s="53">
        <f t="shared" si="4"/>
        <v>35.2</v>
      </c>
      <c r="AF23" s="149"/>
      <c r="AG23" s="171">
        <f t="shared" si="5"/>
        <v>73.1291666666667</v>
      </c>
      <c r="AH23" s="172" t="s">
        <v>122</v>
      </c>
      <c r="AI23" s="74"/>
      <c r="AJ23" s="303"/>
    </row>
    <row r="24" ht="14.25" spans="1:36">
      <c r="A24" s="417">
        <v>18</v>
      </c>
      <c r="B24" s="418" t="s">
        <v>224</v>
      </c>
      <c r="C24" s="419">
        <v>83.625</v>
      </c>
      <c r="D24" s="418" t="s">
        <v>96</v>
      </c>
      <c r="E24" s="53"/>
      <c r="F24" s="53"/>
      <c r="G24" s="280">
        <v>83.625</v>
      </c>
      <c r="H24" s="420">
        <f t="shared" si="0"/>
        <v>29.26875</v>
      </c>
      <c r="I24" s="280">
        <v>100</v>
      </c>
      <c r="J24" s="53">
        <v>30</v>
      </c>
      <c r="K24" s="99">
        <v>20</v>
      </c>
      <c r="L24" s="53">
        <v>30</v>
      </c>
      <c r="M24" s="53">
        <v>80</v>
      </c>
      <c r="N24" s="53" t="s">
        <v>210</v>
      </c>
      <c r="O24" s="100"/>
      <c r="P24" s="53">
        <v>5</v>
      </c>
      <c r="Q24" s="53"/>
      <c r="R24" s="53"/>
      <c r="S24" s="53"/>
      <c r="T24" s="53">
        <f t="shared" si="1"/>
        <v>85</v>
      </c>
      <c r="U24" s="291">
        <f t="shared" si="2"/>
        <v>8.5</v>
      </c>
      <c r="V24" s="292">
        <v>0</v>
      </c>
      <c r="W24" s="53"/>
      <c r="X24" s="53"/>
      <c r="Y24" s="53"/>
      <c r="Z24" s="53"/>
      <c r="AA24" s="53"/>
      <c r="AB24" s="292">
        <v>0</v>
      </c>
      <c r="AC24" s="148">
        <f t="shared" si="3"/>
        <v>0</v>
      </c>
      <c r="AD24" s="53">
        <v>91</v>
      </c>
      <c r="AE24" s="53">
        <f t="shared" si="4"/>
        <v>36.4</v>
      </c>
      <c r="AF24" s="149"/>
      <c r="AG24" s="171">
        <f t="shared" si="5"/>
        <v>74.16875</v>
      </c>
      <c r="AH24" s="172" t="s">
        <v>112</v>
      </c>
      <c r="AI24" s="53"/>
      <c r="AJ24" s="303"/>
    </row>
    <row r="25" ht="14.25" spans="1:36">
      <c r="A25" s="417">
        <v>19</v>
      </c>
      <c r="B25" s="418" t="s">
        <v>225</v>
      </c>
      <c r="C25" s="419">
        <v>83.3333333333333</v>
      </c>
      <c r="D25" s="418" t="s">
        <v>98</v>
      </c>
      <c r="E25" s="53"/>
      <c r="F25" s="53"/>
      <c r="G25" s="280">
        <v>83.3333333333333</v>
      </c>
      <c r="H25" s="420">
        <f t="shared" si="0"/>
        <v>29.1666666666667</v>
      </c>
      <c r="I25" s="280">
        <v>100</v>
      </c>
      <c r="J25" s="53">
        <v>30</v>
      </c>
      <c r="K25" s="99">
        <v>20</v>
      </c>
      <c r="L25" s="53">
        <v>30</v>
      </c>
      <c r="M25" s="53">
        <v>80</v>
      </c>
      <c r="N25" s="53"/>
      <c r="O25" s="100"/>
      <c r="P25" s="53"/>
      <c r="Q25" s="53"/>
      <c r="R25" s="53"/>
      <c r="S25" s="53"/>
      <c r="T25" s="53">
        <f t="shared" si="1"/>
        <v>80</v>
      </c>
      <c r="U25" s="291">
        <f t="shared" si="2"/>
        <v>8</v>
      </c>
      <c r="V25" s="292">
        <v>0</v>
      </c>
      <c r="W25" s="53"/>
      <c r="X25" s="53"/>
      <c r="Y25" s="53"/>
      <c r="Z25" s="53"/>
      <c r="AA25" s="53"/>
      <c r="AB25" s="292">
        <v>0</v>
      </c>
      <c r="AC25" s="148">
        <f t="shared" si="3"/>
        <v>0</v>
      </c>
      <c r="AD25" s="53">
        <v>86</v>
      </c>
      <c r="AE25" s="53">
        <f t="shared" si="4"/>
        <v>34.4</v>
      </c>
      <c r="AF25" s="149"/>
      <c r="AG25" s="171">
        <f t="shared" si="5"/>
        <v>71.5666666666667</v>
      </c>
      <c r="AH25" s="172" t="s">
        <v>153</v>
      </c>
      <c r="AI25" s="232"/>
      <c r="AJ25" s="303"/>
    </row>
    <row r="26" ht="14.25" spans="1:36">
      <c r="A26" s="417">
        <v>20</v>
      </c>
      <c r="B26" s="418" t="s">
        <v>226</v>
      </c>
      <c r="C26" s="419">
        <v>83.2916666666667</v>
      </c>
      <c r="D26" s="418" t="s">
        <v>79</v>
      </c>
      <c r="E26" s="53"/>
      <c r="F26" s="53"/>
      <c r="G26" s="280">
        <v>83.2916666666667</v>
      </c>
      <c r="H26" s="420">
        <f t="shared" si="0"/>
        <v>29.1520833333333</v>
      </c>
      <c r="I26" s="280">
        <v>100</v>
      </c>
      <c r="J26" s="53">
        <v>30</v>
      </c>
      <c r="K26" s="99">
        <v>20</v>
      </c>
      <c r="L26" s="53">
        <v>30</v>
      </c>
      <c r="M26" s="53">
        <v>80</v>
      </c>
      <c r="N26" s="53" t="s">
        <v>210</v>
      </c>
      <c r="O26" s="100"/>
      <c r="P26" s="53">
        <v>5</v>
      </c>
      <c r="Q26" s="53"/>
      <c r="R26" s="53"/>
      <c r="S26" s="53"/>
      <c r="T26" s="53">
        <f t="shared" si="1"/>
        <v>85</v>
      </c>
      <c r="U26" s="291">
        <f t="shared" si="2"/>
        <v>8.5</v>
      </c>
      <c r="V26" s="292">
        <v>0</v>
      </c>
      <c r="W26" s="53"/>
      <c r="X26" s="53"/>
      <c r="Y26" s="53"/>
      <c r="Z26" s="53"/>
      <c r="AA26" s="53"/>
      <c r="AB26" s="292">
        <v>0</v>
      </c>
      <c r="AC26" s="148">
        <f t="shared" si="3"/>
        <v>0</v>
      </c>
      <c r="AD26" s="53">
        <v>91</v>
      </c>
      <c r="AE26" s="53">
        <f t="shared" si="4"/>
        <v>36.4</v>
      </c>
      <c r="AF26" s="149">
        <v>10</v>
      </c>
      <c r="AG26" s="171">
        <f t="shared" si="5"/>
        <v>84.0520833333333</v>
      </c>
      <c r="AH26" s="172" t="s">
        <v>86</v>
      </c>
      <c r="AI26" s="53" t="s">
        <v>55</v>
      </c>
      <c r="AJ26" s="303"/>
    </row>
    <row r="27" ht="14.25" spans="1:36">
      <c r="A27" s="417">
        <v>21</v>
      </c>
      <c r="B27" s="418" t="s">
        <v>227</v>
      </c>
      <c r="C27" s="419">
        <v>83.2916666666667</v>
      </c>
      <c r="D27" s="418" t="s">
        <v>100</v>
      </c>
      <c r="E27" s="232"/>
      <c r="F27" s="232"/>
      <c r="G27" s="319">
        <v>83.2916666666667</v>
      </c>
      <c r="H27" s="420">
        <f t="shared" si="0"/>
        <v>29.1520833333333</v>
      </c>
      <c r="I27" s="280">
        <v>100</v>
      </c>
      <c r="J27" s="53">
        <v>30</v>
      </c>
      <c r="K27" s="99">
        <v>20</v>
      </c>
      <c r="L27" s="53">
        <v>30</v>
      </c>
      <c r="M27" s="53">
        <v>80</v>
      </c>
      <c r="N27" s="53" t="s">
        <v>210</v>
      </c>
      <c r="O27" s="100"/>
      <c r="P27" s="53">
        <v>5</v>
      </c>
      <c r="Q27" s="53"/>
      <c r="R27" s="53"/>
      <c r="S27" s="53"/>
      <c r="T27" s="53">
        <f t="shared" si="1"/>
        <v>85</v>
      </c>
      <c r="U27" s="291">
        <f t="shared" si="2"/>
        <v>8.5</v>
      </c>
      <c r="V27" s="292">
        <v>0</v>
      </c>
      <c r="W27" s="53"/>
      <c r="X27" s="53"/>
      <c r="Y27" s="53"/>
      <c r="Z27" s="53"/>
      <c r="AA27" s="53"/>
      <c r="AB27" s="292">
        <v>0</v>
      </c>
      <c r="AC27" s="148">
        <f t="shared" si="3"/>
        <v>0</v>
      </c>
      <c r="AD27" s="53">
        <v>84</v>
      </c>
      <c r="AE27" s="53">
        <f t="shared" si="4"/>
        <v>33.6</v>
      </c>
      <c r="AF27" s="149"/>
      <c r="AG27" s="171">
        <f t="shared" si="5"/>
        <v>71.2520833333333</v>
      </c>
      <c r="AH27" s="172" t="s">
        <v>125</v>
      </c>
      <c r="AI27" s="74"/>
      <c r="AJ27" s="303"/>
    </row>
    <row r="28" ht="14.25" spans="1:36">
      <c r="A28" s="417">
        <v>22</v>
      </c>
      <c r="B28" s="418" t="s">
        <v>228</v>
      </c>
      <c r="C28" s="419">
        <v>83.2083333333333</v>
      </c>
      <c r="D28" s="418" t="s">
        <v>75</v>
      </c>
      <c r="E28" s="232"/>
      <c r="F28" s="232"/>
      <c r="G28" s="319">
        <v>83.2083333333333</v>
      </c>
      <c r="H28" s="420">
        <f t="shared" si="0"/>
        <v>29.1229166666667</v>
      </c>
      <c r="I28" s="280">
        <v>100</v>
      </c>
      <c r="J28" s="53">
        <v>30</v>
      </c>
      <c r="K28" s="99">
        <v>20</v>
      </c>
      <c r="L28" s="53">
        <v>30</v>
      </c>
      <c r="M28" s="53">
        <v>80</v>
      </c>
      <c r="N28" s="53" t="s">
        <v>229</v>
      </c>
      <c r="O28" s="100"/>
      <c r="P28" s="53">
        <v>8</v>
      </c>
      <c r="Q28" s="53"/>
      <c r="R28" s="53"/>
      <c r="S28" s="53"/>
      <c r="T28" s="53">
        <f t="shared" si="1"/>
        <v>88</v>
      </c>
      <c r="U28" s="291">
        <f t="shared" si="2"/>
        <v>8.8</v>
      </c>
      <c r="V28" s="292">
        <v>0</v>
      </c>
      <c r="W28" s="53"/>
      <c r="X28" s="53"/>
      <c r="Y28" s="53"/>
      <c r="Z28" s="53"/>
      <c r="AA28" s="53"/>
      <c r="AB28" s="292">
        <v>0</v>
      </c>
      <c r="AC28" s="148">
        <f t="shared" si="3"/>
        <v>0</v>
      </c>
      <c r="AD28" s="53">
        <v>84</v>
      </c>
      <c r="AE28" s="53">
        <f t="shared" si="4"/>
        <v>33.6</v>
      </c>
      <c r="AF28" s="149">
        <v>10</v>
      </c>
      <c r="AG28" s="171">
        <f t="shared" si="5"/>
        <v>81.5229166666666</v>
      </c>
      <c r="AH28" s="172" t="s">
        <v>102</v>
      </c>
      <c r="AI28" s="53" t="s">
        <v>55</v>
      </c>
      <c r="AJ28" s="303"/>
    </row>
    <row r="29" ht="14.25" spans="1:36">
      <c r="A29" s="417">
        <v>23</v>
      </c>
      <c r="B29" s="418" t="s">
        <v>230</v>
      </c>
      <c r="C29" s="419">
        <v>83.1666666666667</v>
      </c>
      <c r="D29" s="418" t="s">
        <v>102</v>
      </c>
      <c r="E29" s="53"/>
      <c r="F29" s="53"/>
      <c r="G29" s="319">
        <v>83.1666666666667</v>
      </c>
      <c r="H29" s="420">
        <f t="shared" si="0"/>
        <v>29.1083333333333</v>
      </c>
      <c r="I29" s="280">
        <v>100</v>
      </c>
      <c r="J29" s="53">
        <v>30</v>
      </c>
      <c r="K29" s="99">
        <v>20</v>
      </c>
      <c r="L29" s="53">
        <v>30</v>
      </c>
      <c r="M29" s="53">
        <v>80</v>
      </c>
      <c r="N29" s="53"/>
      <c r="O29" s="100"/>
      <c r="P29" s="53"/>
      <c r="Q29" s="53"/>
      <c r="R29" s="53"/>
      <c r="S29" s="53"/>
      <c r="T29" s="53">
        <f t="shared" si="1"/>
        <v>80</v>
      </c>
      <c r="U29" s="291">
        <f t="shared" si="2"/>
        <v>8</v>
      </c>
      <c r="V29" s="292">
        <v>0</v>
      </c>
      <c r="W29" s="53"/>
      <c r="X29" s="53"/>
      <c r="Y29" s="53"/>
      <c r="Z29" s="53"/>
      <c r="AA29" s="53"/>
      <c r="AB29" s="292">
        <v>0</v>
      </c>
      <c r="AC29" s="148">
        <f t="shared" si="3"/>
        <v>0</v>
      </c>
      <c r="AD29" s="53">
        <v>86</v>
      </c>
      <c r="AE29" s="53">
        <f t="shared" si="4"/>
        <v>34.4</v>
      </c>
      <c r="AF29" s="149">
        <v>10</v>
      </c>
      <c r="AG29" s="171">
        <f t="shared" si="5"/>
        <v>81.5083333333333</v>
      </c>
      <c r="AH29" s="172" t="s">
        <v>90</v>
      </c>
      <c r="AI29" s="53" t="s">
        <v>55</v>
      </c>
      <c r="AJ29" s="303"/>
    </row>
    <row r="30" ht="14.25" spans="1:36">
      <c r="A30" s="417">
        <v>24</v>
      </c>
      <c r="B30" s="418" t="s">
        <v>231</v>
      </c>
      <c r="C30" s="419">
        <v>83.1666666666667</v>
      </c>
      <c r="D30" s="418" t="s">
        <v>90</v>
      </c>
      <c r="E30" s="232"/>
      <c r="F30" s="232"/>
      <c r="G30" s="319">
        <v>83.1666666666667</v>
      </c>
      <c r="H30" s="420">
        <f t="shared" si="0"/>
        <v>29.1083333333333</v>
      </c>
      <c r="I30" s="280">
        <v>100</v>
      </c>
      <c r="J30" s="53">
        <v>30</v>
      </c>
      <c r="K30" s="99">
        <v>20</v>
      </c>
      <c r="L30" s="53">
        <v>30</v>
      </c>
      <c r="M30" s="53">
        <v>80</v>
      </c>
      <c r="N30" s="232"/>
      <c r="O30" s="257"/>
      <c r="P30" s="232"/>
      <c r="Q30" s="232"/>
      <c r="R30" s="232"/>
      <c r="S30" s="232"/>
      <c r="T30" s="53">
        <f t="shared" si="1"/>
        <v>80</v>
      </c>
      <c r="U30" s="291">
        <f t="shared" si="2"/>
        <v>8</v>
      </c>
      <c r="V30" s="292">
        <v>0</v>
      </c>
      <c r="W30" s="232"/>
      <c r="X30" s="232"/>
      <c r="Y30" s="232"/>
      <c r="Z30" s="232"/>
      <c r="AA30" s="232"/>
      <c r="AB30" s="292">
        <v>0</v>
      </c>
      <c r="AC30" s="148">
        <f t="shared" si="3"/>
        <v>0</v>
      </c>
      <c r="AD30" s="53">
        <v>83</v>
      </c>
      <c r="AE30" s="53">
        <f t="shared" si="4"/>
        <v>33.2</v>
      </c>
      <c r="AF30" s="149"/>
      <c r="AG30" s="171">
        <f t="shared" si="5"/>
        <v>70.3083333333333</v>
      </c>
      <c r="AH30" s="172" t="s">
        <v>144</v>
      </c>
      <c r="AI30" s="53"/>
      <c r="AJ30" s="303"/>
    </row>
    <row r="31" ht="14.25" spans="1:36">
      <c r="A31" s="417">
        <v>25</v>
      </c>
      <c r="B31" s="418" t="s">
        <v>232</v>
      </c>
      <c r="C31" s="419">
        <v>83.125</v>
      </c>
      <c r="D31" s="418" t="s">
        <v>54</v>
      </c>
      <c r="E31" s="232"/>
      <c r="F31" s="232"/>
      <c r="G31" s="319">
        <v>83.125</v>
      </c>
      <c r="H31" s="420">
        <f t="shared" si="0"/>
        <v>29.09375</v>
      </c>
      <c r="I31" s="280">
        <v>100</v>
      </c>
      <c r="J31" s="53">
        <v>30</v>
      </c>
      <c r="K31" s="99">
        <v>20</v>
      </c>
      <c r="L31" s="53">
        <v>30</v>
      </c>
      <c r="M31" s="53">
        <v>80</v>
      </c>
      <c r="N31" s="53"/>
      <c r="O31" s="100"/>
      <c r="P31" s="53"/>
      <c r="Q31" s="53"/>
      <c r="R31" s="53"/>
      <c r="S31" s="53"/>
      <c r="T31" s="53">
        <f t="shared" si="1"/>
        <v>80</v>
      </c>
      <c r="U31" s="291">
        <f t="shared" si="2"/>
        <v>8</v>
      </c>
      <c r="V31" s="292">
        <v>0</v>
      </c>
      <c r="W31" s="53"/>
      <c r="X31" s="53"/>
      <c r="Y31" s="53"/>
      <c r="Z31" s="53"/>
      <c r="AA31" s="53"/>
      <c r="AB31" s="292">
        <v>0</v>
      </c>
      <c r="AC31" s="148">
        <f t="shared" si="3"/>
        <v>0</v>
      </c>
      <c r="AD31" s="53">
        <v>88</v>
      </c>
      <c r="AE31" s="53">
        <f t="shared" si="4"/>
        <v>35.2</v>
      </c>
      <c r="AF31" s="149">
        <v>10</v>
      </c>
      <c r="AG31" s="171">
        <f t="shared" si="5"/>
        <v>82.29375</v>
      </c>
      <c r="AH31" s="172" t="s">
        <v>94</v>
      </c>
      <c r="AI31" s="53" t="s">
        <v>55</v>
      </c>
      <c r="AJ31" s="303"/>
    </row>
    <row r="32" ht="14.25" spans="1:36">
      <c r="A32" s="421">
        <v>26</v>
      </c>
      <c r="B32" s="422" t="s">
        <v>233</v>
      </c>
      <c r="C32" s="423">
        <v>83.0833333333333</v>
      </c>
      <c r="D32" s="422" t="s">
        <v>81</v>
      </c>
      <c r="E32" s="64"/>
      <c r="F32" s="64"/>
      <c r="G32" s="389">
        <v>83.0833333333333</v>
      </c>
      <c r="H32" s="424">
        <f t="shared" si="0"/>
        <v>29.0791666666667</v>
      </c>
      <c r="I32" s="395">
        <v>100</v>
      </c>
      <c r="J32" s="64">
        <v>30</v>
      </c>
      <c r="K32" s="101">
        <v>20</v>
      </c>
      <c r="L32" s="64">
        <v>30</v>
      </c>
      <c r="M32" s="64">
        <v>80</v>
      </c>
      <c r="N32" s="64"/>
      <c r="O32" s="102"/>
      <c r="P32" s="64"/>
      <c r="Q32" s="64"/>
      <c r="R32" s="64"/>
      <c r="S32" s="64"/>
      <c r="T32" s="64">
        <f t="shared" si="1"/>
        <v>80</v>
      </c>
      <c r="U32" s="397">
        <f t="shared" si="2"/>
        <v>8</v>
      </c>
      <c r="V32" s="398">
        <v>0</v>
      </c>
      <c r="W32" s="64"/>
      <c r="X32" s="64"/>
      <c r="Y32" s="64"/>
      <c r="Z32" s="64"/>
      <c r="AA32" s="64"/>
      <c r="AB32" s="398">
        <v>0</v>
      </c>
      <c r="AC32" s="152">
        <f t="shared" si="3"/>
        <v>0</v>
      </c>
      <c r="AD32" s="64">
        <v>87</v>
      </c>
      <c r="AE32" s="64">
        <f t="shared" si="4"/>
        <v>34.8</v>
      </c>
      <c r="AF32" s="157">
        <v>10</v>
      </c>
      <c r="AG32" s="174">
        <f t="shared" si="5"/>
        <v>81.8791666666667</v>
      </c>
      <c r="AH32" s="175" t="s">
        <v>79</v>
      </c>
      <c r="AI32" s="64" t="s">
        <v>55</v>
      </c>
      <c r="AJ32" s="305" t="s">
        <v>105</v>
      </c>
    </row>
    <row r="33" ht="14.25" spans="1:36">
      <c r="A33" s="417">
        <v>27</v>
      </c>
      <c r="B33" s="418" t="s">
        <v>234</v>
      </c>
      <c r="C33" s="419">
        <v>82.875</v>
      </c>
      <c r="D33" s="418" t="s">
        <v>114</v>
      </c>
      <c r="E33" s="53"/>
      <c r="F33" s="53"/>
      <c r="G33" s="319">
        <v>82.875</v>
      </c>
      <c r="H33" s="420">
        <f t="shared" si="0"/>
        <v>29.00625</v>
      </c>
      <c r="I33" s="280">
        <v>100</v>
      </c>
      <c r="J33" s="53">
        <v>30</v>
      </c>
      <c r="K33" s="99">
        <v>20</v>
      </c>
      <c r="L33" s="53">
        <v>30</v>
      </c>
      <c r="M33" s="53">
        <v>80</v>
      </c>
      <c r="N33" s="53"/>
      <c r="O33" s="100"/>
      <c r="P33" s="53"/>
      <c r="Q33" s="53"/>
      <c r="R33" s="53"/>
      <c r="S33" s="53"/>
      <c r="T33" s="53">
        <f t="shared" si="1"/>
        <v>80</v>
      </c>
      <c r="U33" s="291">
        <f t="shared" si="2"/>
        <v>8</v>
      </c>
      <c r="V33" s="292">
        <v>0</v>
      </c>
      <c r="W33" s="53"/>
      <c r="X33" s="53"/>
      <c r="Y33" s="53"/>
      <c r="Z33" s="53"/>
      <c r="AA33" s="53"/>
      <c r="AB33" s="292">
        <v>0</v>
      </c>
      <c r="AC33" s="148">
        <f t="shared" si="3"/>
        <v>0</v>
      </c>
      <c r="AD33" s="53">
        <v>89</v>
      </c>
      <c r="AE33" s="53">
        <f t="shared" si="4"/>
        <v>35.6</v>
      </c>
      <c r="AF33" s="149">
        <v>10</v>
      </c>
      <c r="AG33" s="171">
        <f t="shared" si="5"/>
        <v>82.60625</v>
      </c>
      <c r="AH33" s="172" t="s">
        <v>92</v>
      </c>
      <c r="AI33" s="53" t="s">
        <v>55</v>
      </c>
      <c r="AJ33" s="303"/>
    </row>
    <row r="34" ht="14.25" spans="1:36">
      <c r="A34" s="417">
        <v>28</v>
      </c>
      <c r="B34" s="418" t="s">
        <v>235</v>
      </c>
      <c r="C34" s="419">
        <v>82.8333333333333</v>
      </c>
      <c r="D34" s="418" t="s">
        <v>110</v>
      </c>
      <c r="E34" s="53"/>
      <c r="F34" s="53"/>
      <c r="G34" s="280">
        <v>82.8333333333333</v>
      </c>
      <c r="H34" s="420">
        <f t="shared" si="0"/>
        <v>28.9916666666667</v>
      </c>
      <c r="I34" s="280">
        <v>100</v>
      </c>
      <c r="J34" s="53">
        <v>30</v>
      </c>
      <c r="K34" s="99">
        <v>20</v>
      </c>
      <c r="L34" s="53">
        <v>30</v>
      </c>
      <c r="M34" s="53">
        <v>80</v>
      </c>
      <c r="N34" s="53"/>
      <c r="O34" s="100"/>
      <c r="P34" s="53"/>
      <c r="Q34" s="53"/>
      <c r="R34" s="53"/>
      <c r="S34" s="53"/>
      <c r="T34" s="53">
        <f t="shared" si="1"/>
        <v>80</v>
      </c>
      <c r="U34" s="291">
        <f t="shared" si="2"/>
        <v>8</v>
      </c>
      <c r="V34" s="292">
        <v>0</v>
      </c>
      <c r="W34" s="53"/>
      <c r="X34" s="53"/>
      <c r="Y34" s="53"/>
      <c r="Z34" s="53"/>
      <c r="AA34" s="53"/>
      <c r="AB34" s="292">
        <v>0</v>
      </c>
      <c r="AC34" s="148">
        <f t="shared" si="3"/>
        <v>0</v>
      </c>
      <c r="AD34" s="53">
        <v>87</v>
      </c>
      <c r="AE34" s="53">
        <f t="shared" si="4"/>
        <v>34.8</v>
      </c>
      <c r="AF34" s="149">
        <v>10</v>
      </c>
      <c r="AG34" s="171">
        <f t="shared" si="5"/>
        <v>81.7916666666667</v>
      </c>
      <c r="AH34" s="172" t="s">
        <v>100</v>
      </c>
      <c r="AI34" s="53" t="s">
        <v>55</v>
      </c>
      <c r="AJ34" s="303"/>
    </row>
    <row r="35" ht="14.25" spans="1:36">
      <c r="A35" s="417">
        <v>29</v>
      </c>
      <c r="B35" s="418" t="s">
        <v>236</v>
      </c>
      <c r="C35" s="419">
        <v>82.8333333333333</v>
      </c>
      <c r="D35" s="418" t="s">
        <v>117</v>
      </c>
      <c r="E35" s="232"/>
      <c r="F35" s="232"/>
      <c r="G35" s="319">
        <v>82.8333333333333</v>
      </c>
      <c r="H35" s="420">
        <f t="shared" si="0"/>
        <v>28.9916666666667</v>
      </c>
      <c r="I35" s="280">
        <v>100</v>
      </c>
      <c r="J35" s="53">
        <v>30</v>
      </c>
      <c r="K35" s="99">
        <v>20</v>
      </c>
      <c r="L35" s="53">
        <v>30</v>
      </c>
      <c r="M35" s="53">
        <v>80</v>
      </c>
      <c r="N35" s="53"/>
      <c r="O35" s="100"/>
      <c r="P35" s="53"/>
      <c r="Q35" s="53"/>
      <c r="R35" s="53"/>
      <c r="S35" s="53"/>
      <c r="T35" s="53">
        <f t="shared" si="1"/>
        <v>80</v>
      </c>
      <c r="U35" s="291">
        <f t="shared" si="2"/>
        <v>8</v>
      </c>
      <c r="V35" s="292">
        <v>0</v>
      </c>
      <c r="W35" s="53"/>
      <c r="X35" s="53"/>
      <c r="Y35" s="53"/>
      <c r="Z35" s="53"/>
      <c r="AA35" s="53"/>
      <c r="AB35" s="292">
        <v>0</v>
      </c>
      <c r="AC35" s="148">
        <f t="shared" si="3"/>
        <v>0</v>
      </c>
      <c r="AD35" s="53">
        <v>84</v>
      </c>
      <c r="AE35" s="53">
        <f t="shared" si="4"/>
        <v>33.6</v>
      </c>
      <c r="AF35" s="149">
        <v>10</v>
      </c>
      <c r="AG35" s="171">
        <f t="shared" si="5"/>
        <v>80.5916666666667</v>
      </c>
      <c r="AH35" s="172" t="s">
        <v>81</v>
      </c>
      <c r="AI35" s="53" t="s">
        <v>55</v>
      </c>
      <c r="AJ35" s="303"/>
    </row>
    <row r="36" ht="14.25" spans="1:36">
      <c r="A36" s="417">
        <v>30</v>
      </c>
      <c r="B36" s="418" t="s">
        <v>237</v>
      </c>
      <c r="C36" s="419">
        <v>82.7916666666667</v>
      </c>
      <c r="D36" s="418" t="s">
        <v>121</v>
      </c>
      <c r="E36" s="53"/>
      <c r="F36" s="53"/>
      <c r="G36" s="319">
        <v>82.7916666666667</v>
      </c>
      <c r="H36" s="420">
        <f t="shared" si="0"/>
        <v>28.9770833333333</v>
      </c>
      <c r="I36" s="280">
        <v>100</v>
      </c>
      <c r="J36" s="53">
        <v>30</v>
      </c>
      <c r="K36" s="99">
        <v>20</v>
      </c>
      <c r="L36" s="53">
        <v>30</v>
      </c>
      <c r="M36" s="53">
        <v>80</v>
      </c>
      <c r="N36" s="53" t="s">
        <v>229</v>
      </c>
      <c r="O36" s="100"/>
      <c r="P36" s="53">
        <v>8</v>
      </c>
      <c r="Q36" s="53"/>
      <c r="R36" s="53"/>
      <c r="S36" s="53"/>
      <c r="T36" s="53">
        <f t="shared" si="1"/>
        <v>88</v>
      </c>
      <c r="U36" s="291">
        <f t="shared" si="2"/>
        <v>8.8</v>
      </c>
      <c r="V36" s="292">
        <v>0</v>
      </c>
      <c r="W36" s="53"/>
      <c r="X36" s="53"/>
      <c r="Y36" s="53"/>
      <c r="Z36" s="53"/>
      <c r="AA36" s="53"/>
      <c r="AB36" s="292">
        <v>0</v>
      </c>
      <c r="AC36" s="148">
        <f t="shared" si="3"/>
        <v>0</v>
      </c>
      <c r="AD36" s="53">
        <v>86</v>
      </c>
      <c r="AE36" s="53">
        <f t="shared" si="4"/>
        <v>34.4</v>
      </c>
      <c r="AF36" s="149">
        <v>10</v>
      </c>
      <c r="AG36" s="171">
        <f t="shared" si="5"/>
        <v>82.1770833333333</v>
      </c>
      <c r="AH36" s="172" t="s">
        <v>96</v>
      </c>
      <c r="AI36" s="53" t="s">
        <v>55</v>
      </c>
      <c r="AJ36" s="303"/>
    </row>
    <row r="37" ht="14.25" spans="1:36">
      <c r="A37" s="417">
        <v>31</v>
      </c>
      <c r="B37" s="418" t="s">
        <v>238</v>
      </c>
      <c r="C37" s="419">
        <v>82.75</v>
      </c>
      <c r="D37" s="418" t="s">
        <v>124</v>
      </c>
      <c r="E37" s="232"/>
      <c r="F37" s="232"/>
      <c r="G37" s="319">
        <v>82.75</v>
      </c>
      <c r="H37" s="420">
        <f t="shared" si="0"/>
        <v>28.9625</v>
      </c>
      <c r="I37" s="280">
        <v>100</v>
      </c>
      <c r="J37" s="53">
        <v>30</v>
      </c>
      <c r="K37" s="99">
        <v>20</v>
      </c>
      <c r="L37" s="53">
        <v>30</v>
      </c>
      <c r="M37" s="53">
        <v>80</v>
      </c>
      <c r="N37" s="53"/>
      <c r="O37" s="100"/>
      <c r="P37" s="53"/>
      <c r="Q37" s="53"/>
      <c r="R37" s="53"/>
      <c r="S37" s="53"/>
      <c r="T37" s="53">
        <f t="shared" si="1"/>
        <v>80</v>
      </c>
      <c r="U37" s="291">
        <f t="shared" si="2"/>
        <v>8</v>
      </c>
      <c r="V37" s="292">
        <v>0</v>
      </c>
      <c r="W37" s="53"/>
      <c r="X37" s="53"/>
      <c r="Y37" s="53"/>
      <c r="Z37" s="53"/>
      <c r="AA37" s="53"/>
      <c r="AB37" s="292">
        <v>0</v>
      </c>
      <c r="AC37" s="148">
        <f t="shared" si="3"/>
        <v>0</v>
      </c>
      <c r="AD37" s="53">
        <v>91</v>
      </c>
      <c r="AE37" s="53">
        <f t="shared" si="4"/>
        <v>36.4</v>
      </c>
      <c r="AF37" s="149"/>
      <c r="AG37" s="171">
        <f t="shared" si="5"/>
        <v>73.3625</v>
      </c>
      <c r="AH37" s="172" t="s">
        <v>151</v>
      </c>
      <c r="AI37" s="53"/>
      <c r="AJ37" s="303"/>
    </row>
    <row r="38" ht="14.25" spans="1:36">
      <c r="A38" s="417">
        <v>32</v>
      </c>
      <c r="B38" s="418" t="s">
        <v>239</v>
      </c>
      <c r="C38" s="419">
        <v>82.7083333333333</v>
      </c>
      <c r="D38" s="418" t="s">
        <v>84</v>
      </c>
      <c r="E38" s="53"/>
      <c r="F38" s="53"/>
      <c r="G38" s="319">
        <v>82.7083333333333</v>
      </c>
      <c r="H38" s="420">
        <f t="shared" si="0"/>
        <v>28.9479166666667</v>
      </c>
      <c r="I38" s="280">
        <v>100</v>
      </c>
      <c r="J38" s="53">
        <v>30</v>
      </c>
      <c r="K38" s="99">
        <v>20</v>
      </c>
      <c r="L38" s="53">
        <v>30</v>
      </c>
      <c r="M38" s="53">
        <v>80</v>
      </c>
      <c r="N38" s="53"/>
      <c r="O38" s="100"/>
      <c r="P38" s="53"/>
      <c r="Q38" s="53"/>
      <c r="R38" s="53"/>
      <c r="S38" s="53"/>
      <c r="T38" s="53">
        <f t="shared" si="1"/>
        <v>80</v>
      </c>
      <c r="U38" s="291">
        <f t="shared" si="2"/>
        <v>8</v>
      </c>
      <c r="V38" s="292">
        <v>0</v>
      </c>
      <c r="W38" s="53"/>
      <c r="X38" s="53"/>
      <c r="Y38" s="53"/>
      <c r="Z38" s="53"/>
      <c r="AA38" s="53"/>
      <c r="AB38" s="292">
        <v>0</v>
      </c>
      <c r="AC38" s="148">
        <f t="shared" si="3"/>
        <v>0</v>
      </c>
      <c r="AD38" s="53">
        <v>84</v>
      </c>
      <c r="AE38" s="53">
        <f t="shared" si="4"/>
        <v>33.6</v>
      </c>
      <c r="AF38" s="149">
        <v>10</v>
      </c>
      <c r="AG38" s="171">
        <f t="shared" si="5"/>
        <v>80.5479166666667</v>
      </c>
      <c r="AH38" s="172" t="s">
        <v>114</v>
      </c>
      <c r="AI38" s="53"/>
      <c r="AJ38" s="303"/>
    </row>
    <row r="39" ht="14.25" spans="1:36">
      <c r="A39" s="417">
        <v>33</v>
      </c>
      <c r="B39" s="418" t="s">
        <v>240</v>
      </c>
      <c r="C39" s="419">
        <v>82.6666666666667</v>
      </c>
      <c r="D39" s="418" t="s">
        <v>130</v>
      </c>
      <c r="E39" s="53"/>
      <c r="F39" s="53"/>
      <c r="G39" s="319">
        <v>82.6666666666667</v>
      </c>
      <c r="H39" s="420">
        <f t="shared" si="0"/>
        <v>28.9333333333333</v>
      </c>
      <c r="I39" s="280">
        <v>100</v>
      </c>
      <c r="J39" s="53">
        <v>30</v>
      </c>
      <c r="K39" s="99">
        <v>20</v>
      </c>
      <c r="L39" s="53">
        <v>30</v>
      </c>
      <c r="M39" s="53">
        <v>80</v>
      </c>
      <c r="N39" s="53"/>
      <c r="O39" s="100"/>
      <c r="P39" s="53"/>
      <c r="Q39" s="53"/>
      <c r="R39" s="53"/>
      <c r="S39" s="53"/>
      <c r="T39" s="53">
        <f t="shared" si="1"/>
        <v>80</v>
      </c>
      <c r="U39" s="291">
        <f t="shared" si="2"/>
        <v>8</v>
      </c>
      <c r="V39" s="292">
        <v>0</v>
      </c>
      <c r="W39" s="53"/>
      <c r="X39" s="53"/>
      <c r="Y39" s="53"/>
      <c r="Z39" s="53"/>
      <c r="AA39" s="53"/>
      <c r="AB39" s="292">
        <v>0</v>
      </c>
      <c r="AC39" s="148">
        <f t="shared" si="3"/>
        <v>0</v>
      </c>
      <c r="AD39" s="53">
        <v>86</v>
      </c>
      <c r="AE39" s="53">
        <f t="shared" si="4"/>
        <v>34.4</v>
      </c>
      <c r="AF39" s="149"/>
      <c r="AG39" s="171">
        <f t="shared" si="5"/>
        <v>71.3333333333333</v>
      </c>
      <c r="AH39" s="172" t="s">
        <v>115</v>
      </c>
      <c r="AI39" s="53"/>
      <c r="AJ39" s="303"/>
    </row>
    <row r="40" ht="14.25" spans="1:36">
      <c r="A40" s="417">
        <v>34</v>
      </c>
      <c r="B40" s="418" t="s">
        <v>241</v>
      </c>
      <c r="C40" s="419">
        <v>82.6666666666667</v>
      </c>
      <c r="D40" s="418" t="s">
        <v>129</v>
      </c>
      <c r="E40" s="53"/>
      <c r="F40" s="53"/>
      <c r="G40" s="280">
        <v>82.6666666666667</v>
      </c>
      <c r="H40" s="420">
        <f t="shared" si="0"/>
        <v>28.9333333333333</v>
      </c>
      <c r="I40" s="280">
        <v>100</v>
      </c>
      <c r="J40" s="53">
        <v>30</v>
      </c>
      <c r="K40" s="99">
        <v>20</v>
      </c>
      <c r="L40" s="53">
        <v>30</v>
      </c>
      <c r="M40" s="53">
        <v>80</v>
      </c>
      <c r="N40" s="53"/>
      <c r="O40" s="100"/>
      <c r="P40" s="53"/>
      <c r="Q40" s="53"/>
      <c r="R40" s="53"/>
      <c r="S40" s="53"/>
      <c r="T40" s="53">
        <f t="shared" si="1"/>
        <v>80</v>
      </c>
      <c r="U40" s="291">
        <f t="shared" si="2"/>
        <v>8</v>
      </c>
      <c r="V40" s="292">
        <v>0</v>
      </c>
      <c r="W40" s="53"/>
      <c r="X40" s="53"/>
      <c r="Y40" s="53"/>
      <c r="Z40" s="53"/>
      <c r="AA40" s="53"/>
      <c r="AB40" s="292">
        <v>0</v>
      </c>
      <c r="AC40" s="148">
        <f t="shared" si="3"/>
        <v>0</v>
      </c>
      <c r="AD40" s="53">
        <v>83</v>
      </c>
      <c r="AE40" s="53">
        <f t="shared" si="4"/>
        <v>33.2</v>
      </c>
      <c r="AF40" s="149"/>
      <c r="AG40" s="171">
        <f t="shared" si="5"/>
        <v>70.1333333333334</v>
      </c>
      <c r="AH40" s="172" t="s">
        <v>136</v>
      </c>
      <c r="AI40" s="53"/>
      <c r="AJ40" s="303"/>
    </row>
    <row r="41" ht="14.25" spans="1:36">
      <c r="A41" s="417">
        <v>35</v>
      </c>
      <c r="B41" s="418" t="s">
        <v>242</v>
      </c>
      <c r="C41" s="419">
        <v>82.5416666666667</v>
      </c>
      <c r="D41" s="418" t="s">
        <v>127</v>
      </c>
      <c r="E41" s="53"/>
      <c r="F41" s="53"/>
      <c r="G41" s="280">
        <v>82.5416666666667</v>
      </c>
      <c r="H41" s="420">
        <f t="shared" si="0"/>
        <v>28.8895833333333</v>
      </c>
      <c r="I41" s="280">
        <v>100</v>
      </c>
      <c r="J41" s="53">
        <v>30</v>
      </c>
      <c r="K41" s="99">
        <v>20</v>
      </c>
      <c r="L41" s="53">
        <v>30</v>
      </c>
      <c r="M41" s="53">
        <v>80</v>
      </c>
      <c r="N41" s="53"/>
      <c r="O41" s="100"/>
      <c r="P41" s="53"/>
      <c r="Q41" s="53"/>
      <c r="R41" s="53"/>
      <c r="S41" s="53"/>
      <c r="T41" s="53">
        <f t="shared" si="1"/>
        <v>80</v>
      </c>
      <c r="U41" s="291">
        <f t="shared" si="2"/>
        <v>8</v>
      </c>
      <c r="V41" s="292">
        <v>0</v>
      </c>
      <c r="W41" s="53"/>
      <c r="X41" s="53"/>
      <c r="Y41" s="53"/>
      <c r="Z41" s="53"/>
      <c r="AA41" s="53"/>
      <c r="AB41" s="292">
        <v>0</v>
      </c>
      <c r="AC41" s="148">
        <f t="shared" si="3"/>
        <v>0</v>
      </c>
      <c r="AD41" s="53">
        <v>88</v>
      </c>
      <c r="AE41" s="53">
        <f t="shared" si="4"/>
        <v>35.2</v>
      </c>
      <c r="AF41" s="149">
        <v>10</v>
      </c>
      <c r="AG41" s="171">
        <f t="shared" si="5"/>
        <v>82.0895833333333</v>
      </c>
      <c r="AH41" s="172" t="s">
        <v>98</v>
      </c>
      <c r="AI41" s="53" t="s">
        <v>55</v>
      </c>
      <c r="AJ41" s="303"/>
    </row>
    <row r="42" ht="14.25" spans="1:36">
      <c r="A42" s="417">
        <v>36</v>
      </c>
      <c r="B42" s="418" t="s">
        <v>243</v>
      </c>
      <c r="C42" s="419">
        <v>82.4166666666667</v>
      </c>
      <c r="D42" s="418" t="s">
        <v>119</v>
      </c>
      <c r="E42" s="53"/>
      <c r="F42" s="53"/>
      <c r="G42" s="319">
        <v>82.4166666666667</v>
      </c>
      <c r="H42" s="420">
        <f t="shared" si="0"/>
        <v>28.8458333333333</v>
      </c>
      <c r="I42" s="280">
        <v>100</v>
      </c>
      <c r="J42" s="53">
        <v>30</v>
      </c>
      <c r="K42" s="99">
        <v>20</v>
      </c>
      <c r="L42" s="53">
        <v>30</v>
      </c>
      <c r="M42" s="53">
        <v>80</v>
      </c>
      <c r="N42" s="53"/>
      <c r="O42" s="100"/>
      <c r="P42" s="53"/>
      <c r="Q42" s="53"/>
      <c r="R42" s="53"/>
      <c r="S42" s="53"/>
      <c r="T42" s="53">
        <f t="shared" si="1"/>
        <v>80</v>
      </c>
      <c r="U42" s="291">
        <f t="shared" si="2"/>
        <v>8</v>
      </c>
      <c r="V42" s="292">
        <v>0</v>
      </c>
      <c r="W42" s="53"/>
      <c r="X42" s="53"/>
      <c r="Y42" s="53"/>
      <c r="Z42" s="53"/>
      <c r="AA42" s="53"/>
      <c r="AB42" s="292">
        <v>0</v>
      </c>
      <c r="AC42" s="148">
        <f t="shared" si="3"/>
        <v>0</v>
      </c>
      <c r="AD42" s="53">
        <v>84</v>
      </c>
      <c r="AE42" s="53">
        <f t="shared" si="4"/>
        <v>33.6</v>
      </c>
      <c r="AF42" s="149">
        <v>10</v>
      </c>
      <c r="AG42" s="171">
        <f t="shared" si="5"/>
        <v>80.4458333333334</v>
      </c>
      <c r="AH42" s="172" t="s">
        <v>117</v>
      </c>
      <c r="AI42" s="53"/>
      <c r="AJ42" s="303"/>
    </row>
    <row r="43" ht="14.25" spans="1:36">
      <c r="A43" s="417">
        <v>37</v>
      </c>
      <c r="B43" s="418" t="s">
        <v>244</v>
      </c>
      <c r="C43" s="419">
        <v>82.125</v>
      </c>
      <c r="D43" s="418" t="s">
        <v>138</v>
      </c>
      <c r="E43" s="53"/>
      <c r="F43" s="53"/>
      <c r="G43" s="319">
        <v>82.125</v>
      </c>
      <c r="H43" s="420">
        <f t="shared" si="0"/>
        <v>28.74375</v>
      </c>
      <c r="I43" s="280">
        <v>100</v>
      </c>
      <c r="J43" s="53">
        <v>30</v>
      </c>
      <c r="K43" s="99">
        <v>20</v>
      </c>
      <c r="L43" s="53">
        <v>30</v>
      </c>
      <c r="M43" s="53">
        <v>80</v>
      </c>
      <c r="N43" s="53"/>
      <c r="O43" s="100"/>
      <c r="P43" s="53"/>
      <c r="Q43" s="53"/>
      <c r="R43" s="53"/>
      <c r="S43" s="53"/>
      <c r="T43" s="53">
        <f t="shared" si="1"/>
        <v>80</v>
      </c>
      <c r="U43" s="291">
        <f t="shared" si="2"/>
        <v>8</v>
      </c>
      <c r="V43" s="292">
        <v>0</v>
      </c>
      <c r="W43" s="53"/>
      <c r="X43" s="53"/>
      <c r="Y43" s="53"/>
      <c r="Z43" s="53"/>
      <c r="AA43" s="53"/>
      <c r="AB43" s="292">
        <v>0</v>
      </c>
      <c r="AC43" s="148">
        <f t="shared" si="3"/>
        <v>0</v>
      </c>
      <c r="AD43" s="53">
        <v>84</v>
      </c>
      <c r="AE43" s="53">
        <f t="shared" si="4"/>
        <v>33.6</v>
      </c>
      <c r="AF43" s="149">
        <v>10</v>
      </c>
      <c r="AG43" s="171">
        <f t="shared" si="5"/>
        <v>80.34375</v>
      </c>
      <c r="AH43" s="172" t="s">
        <v>121</v>
      </c>
      <c r="AI43" s="53"/>
      <c r="AJ43" s="303"/>
    </row>
    <row r="44" ht="14.25" spans="1:36">
      <c r="A44" s="417">
        <v>38</v>
      </c>
      <c r="B44" s="418" t="s">
        <v>245</v>
      </c>
      <c r="C44" s="419">
        <v>82.125</v>
      </c>
      <c r="D44" s="418" t="s">
        <v>87</v>
      </c>
      <c r="E44" s="232"/>
      <c r="F44" s="232"/>
      <c r="G44" s="319">
        <v>82.125</v>
      </c>
      <c r="H44" s="420">
        <f t="shared" si="0"/>
        <v>28.74375</v>
      </c>
      <c r="I44" s="280">
        <v>100</v>
      </c>
      <c r="J44" s="53">
        <v>30</v>
      </c>
      <c r="K44" s="99">
        <v>20</v>
      </c>
      <c r="L44" s="53">
        <v>30</v>
      </c>
      <c r="M44" s="53">
        <v>80</v>
      </c>
      <c r="N44" s="53"/>
      <c r="O44" s="257"/>
      <c r="P44" s="53"/>
      <c r="Q44" s="232"/>
      <c r="R44" s="232"/>
      <c r="S44" s="232"/>
      <c r="T44" s="53">
        <f t="shared" si="1"/>
        <v>80</v>
      </c>
      <c r="U44" s="291">
        <f t="shared" si="2"/>
        <v>8</v>
      </c>
      <c r="V44" s="292">
        <v>0</v>
      </c>
      <c r="W44" s="232"/>
      <c r="X44" s="232"/>
      <c r="Y44" s="232"/>
      <c r="Z44" s="232"/>
      <c r="AA44" s="232"/>
      <c r="AB44" s="292">
        <v>0</v>
      </c>
      <c r="AC44" s="148">
        <f t="shared" si="3"/>
        <v>0</v>
      </c>
      <c r="AD44" s="53">
        <v>87</v>
      </c>
      <c r="AE44" s="53">
        <f t="shared" si="4"/>
        <v>34.8</v>
      </c>
      <c r="AF44" s="149"/>
      <c r="AG44" s="171">
        <f t="shared" si="5"/>
        <v>71.54375</v>
      </c>
      <c r="AH44" s="172" t="s">
        <v>168</v>
      </c>
      <c r="AI44" s="53"/>
      <c r="AJ44" s="303"/>
    </row>
    <row r="45" ht="14.25" spans="1:36">
      <c r="A45" s="417">
        <v>39</v>
      </c>
      <c r="B45" s="418" t="s">
        <v>246</v>
      </c>
      <c r="C45" s="419">
        <v>81.875</v>
      </c>
      <c r="D45" s="418" t="s">
        <v>143</v>
      </c>
      <c r="E45" s="53"/>
      <c r="F45" s="53"/>
      <c r="G45" s="319">
        <v>81.875</v>
      </c>
      <c r="H45" s="420">
        <f t="shared" si="0"/>
        <v>28.65625</v>
      </c>
      <c r="I45" s="280">
        <v>100</v>
      </c>
      <c r="J45" s="53">
        <v>30</v>
      </c>
      <c r="K45" s="99">
        <v>20</v>
      </c>
      <c r="L45" s="53">
        <v>30</v>
      </c>
      <c r="M45" s="53">
        <v>80</v>
      </c>
      <c r="N45" s="53" t="s">
        <v>78</v>
      </c>
      <c r="O45" s="100"/>
      <c r="P45" s="53">
        <v>5</v>
      </c>
      <c r="Q45" s="53"/>
      <c r="R45" s="53"/>
      <c r="S45" s="53"/>
      <c r="T45" s="53">
        <f t="shared" si="1"/>
        <v>85</v>
      </c>
      <c r="U45" s="291">
        <f t="shared" si="2"/>
        <v>8.5</v>
      </c>
      <c r="V45" s="292">
        <v>0</v>
      </c>
      <c r="W45" s="53"/>
      <c r="X45" s="53"/>
      <c r="Y45" s="53"/>
      <c r="Z45" s="53"/>
      <c r="AA45" s="53"/>
      <c r="AB45" s="292">
        <v>0</v>
      </c>
      <c r="AC45" s="148">
        <f t="shared" si="3"/>
        <v>0</v>
      </c>
      <c r="AD45" s="53">
        <v>84</v>
      </c>
      <c r="AE45" s="53">
        <f t="shared" si="4"/>
        <v>33.6</v>
      </c>
      <c r="AF45" s="149">
        <v>10</v>
      </c>
      <c r="AG45" s="171">
        <f t="shared" si="5"/>
        <v>80.75625</v>
      </c>
      <c r="AH45" s="172" t="s">
        <v>54</v>
      </c>
      <c r="AI45" s="53" t="s">
        <v>55</v>
      </c>
      <c r="AJ45" s="303"/>
    </row>
    <row r="46" ht="14.25" spans="1:36">
      <c r="A46" s="417">
        <v>40</v>
      </c>
      <c r="B46" s="418" t="s">
        <v>247</v>
      </c>
      <c r="C46" s="419">
        <v>81.7083333333333</v>
      </c>
      <c r="D46" s="418" t="s">
        <v>132</v>
      </c>
      <c r="E46" s="232"/>
      <c r="F46" s="232"/>
      <c r="G46" s="319">
        <v>81.7083333333333</v>
      </c>
      <c r="H46" s="420">
        <f t="shared" si="0"/>
        <v>28.5979166666667</v>
      </c>
      <c r="I46" s="280">
        <v>100</v>
      </c>
      <c r="J46" s="53">
        <v>30</v>
      </c>
      <c r="K46" s="99">
        <v>20</v>
      </c>
      <c r="L46" s="53">
        <v>30</v>
      </c>
      <c r="M46" s="53">
        <v>80</v>
      </c>
      <c r="N46" s="53" t="s">
        <v>248</v>
      </c>
      <c r="O46" s="100"/>
      <c r="P46" s="53">
        <v>3</v>
      </c>
      <c r="Q46" s="53"/>
      <c r="R46" s="53"/>
      <c r="S46" s="53"/>
      <c r="T46" s="53">
        <f t="shared" si="1"/>
        <v>83</v>
      </c>
      <c r="U46" s="291">
        <f t="shared" si="2"/>
        <v>8.3</v>
      </c>
      <c r="V46" s="292">
        <v>0</v>
      </c>
      <c r="W46" s="53"/>
      <c r="X46" s="53"/>
      <c r="Y46" s="53"/>
      <c r="Z46" s="53"/>
      <c r="AA46" s="53"/>
      <c r="AB46" s="292">
        <v>0</v>
      </c>
      <c r="AC46" s="148">
        <f t="shared" si="3"/>
        <v>0</v>
      </c>
      <c r="AD46" s="53">
        <v>81</v>
      </c>
      <c r="AE46" s="53">
        <f t="shared" si="4"/>
        <v>32.4</v>
      </c>
      <c r="AF46" s="149"/>
      <c r="AG46" s="171">
        <f t="shared" si="5"/>
        <v>69.2979166666667</v>
      </c>
      <c r="AH46" s="172" t="s">
        <v>179</v>
      </c>
      <c r="AI46" s="278"/>
      <c r="AJ46" s="299"/>
    </row>
    <row r="47" ht="14.25" spans="1:36">
      <c r="A47" s="417">
        <v>41</v>
      </c>
      <c r="B47" s="418" t="s">
        <v>249</v>
      </c>
      <c r="C47" s="419">
        <v>81.7083333333333</v>
      </c>
      <c r="D47" s="418" t="s">
        <v>146</v>
      </c>
      <c r="E47" s="425"/>
      <c r="F47" s="425"/>
      <c r="G47" s="319">
        <v>81.7083333333333</v>
      </c>
      <c r="H47" s="420">
        <f t="shared" si="0"/>
        <v>28.5979166666667</v>
      </c>
      <c r="I47" s="280">
        <v>100</v>
      </c>
      <c r="J47" s="53">
        <v>30</v>
      </c>
      <c r="K47" s="99">
        <v>20</v>
      </c>
      <c r="L47" s="53">
        <v>30</v>
      </c>
      <c r="M47" s="53">
        <v>80</v>
      </c>
      <c r="N47" s="53"/>
      <c r="O47" s="100"/>
      <c r="P47" s="53"/>
      <c r="Q47" s="53"/>
      <c r="R47" s="53"/>
      <c r="S47" s="53"/>
      <c r="T47" s="53">
        <f t="shared" si="1"/>
        <v>80</v>
      </c>
      <c r="U47" s="291">
        <f t="shared" si="2"/>
        <v>8</v>
      </c>
      <c r="V47" s="292">
        <v>0</v>
      </c>
      <c r="W47" s="53"/>
      <c r="X47" s="53"/>
      <c r="Y47" s="53"/>
      <c r="Z47" s="53"/>
      <c r="AA47" s="53"/>
      <c r="AB47" s="292">
        <v>0</v>
      </c>
      <c r="AC47" s="148">
        <f t="shared" si="3"/>
        <v>0</v>
      </c>
      <c r="AD47" s="53">
        <v>80</v>
      </c>
      <c r="AE47" s="53">
        <f t="shared" si="4"/>
        <v>32</v>
      </c>
      <c r="AF47" s="149"/>
      <c r="AG47" s="171">
        <f t="shared" si="5"/>
        <v>68.5979166666666</v>
      </c>
      <c r="AH47" s="172" t="s">
        <v>189</v>
      </c>
      <c r="AI47" s="53"/>
      <c r="AJ47" s="303"/>
    </row>
    <row r="48" ht="14.25" spans="1:36">
      <c r="A48" s="417">
        <v>42</v>
      </c>
      <c r="B48" s="418" t="s">
        <v>250</v>
      </c>
      <c r="C48" s="419">
        <v>81.5833333333333</v>
      </c>
      <c r="D48" s="418" t="s">
        <v>148</v>
      </c>
      <c r="E48" s="232"/>
      <c r="F48" s="232"/>
      <c r="G48" s="319">
        <v>81.5833333333333</v>
      </c>
      <c r="H48" s="420">
        <f t="shared" si="0"/>
        <v>28.5541666666667</v>
      </c>
      <c r="I48" s="280">
        <v>100</v>
      </c>
      <c r="J48" s="53">
        <v>30</v>
      </c>
      <c r="K48" s="99">
        <v>20</v>
      </c>
      <c r="L48" s="53">
        <v>30</v>
      </c>
      <c r="M48" s="53">
        <v>80</v>
      </c>
      <c r="N48" s="53" t="s">
        <v>212</v>
      </c>
      <c r="O48" s="100"/>
      <c r="P48" s="53">
        <v>8</v>
      </c>
      <c r="Q48" s="53"/>
      <c r="R48" s="53"/>
      <c r="S48" s="53"/>
      <c r="T48" s="53">
        <f t="shared" si="1"/>
        <v>88</v>
      </c>
      <c r="U48" s="291">
        <f t="shared" si="2"/>
        <v>8.8</v>
      </c>
      <c r="V48" s="292">
        <v>0</v>
      </c>
      <c r="W48" s="53"/>
      <c r="X48" s="53"/>
      <c r="Y48" s="53"/>
      <c r="Z48" s="53"/>
      <c r="AA48" s="53"/>
      <c r="AB48" s="292">
        <v>0</v>
      </c>
      <c r="AC48" s="148">
        <f t="shared" si="3"/>
        <v>0</v>
      </c>
      <c r="AD48" s="53">
        <v>84</v>
      </c>
      <c r="AE48" s="53">
        <f t="shared" si="4"/>
        <v>33.6</v>
      </c>
      <c r="AF48" s="149"/>
      <c r="AG48" s="171">
        <f t="shared" si="5"/>
        <v>70.9541666666667</v>
      </c>
      <c r="AH48" s="172" t="s">
        <v>68</v>
      </c>
      <c r="AI48" s="53"/>
      <c r="AJ48" s="303"/>
    </row>
    <row r="49" ht="14.25" spans="1:36">
      <c r="A49" s="421">
        <v>43</v>
      </c>
      <c r="B49" s="422" t="s">
        <v>251</v>
      </c>
      <c r="C49" s="423">
        <v>81.5833333333333</v>
      </c>
      <c r="D49" s="422" t="s">
        <v>112</v>
      </c>
      <c r="E49" s="64"/>
      <c r="F49" s="64"/>
      <c r="G49" s="395">
        <v>81.5833333333333</v>
      </c>
      <c r="H49" s="424">
        <f t="shared" si="0"/>
        <v>28.5541666666667</v>
      </c>
      <c r="I49" s="395">
        <v>100</v>
      </c>
      <c r="J49" s="64">
        <v>30</v>
      </c>
      <c r="K49" s="101">
        <v>20</v>
      </c>
      <c r="L49" s="64">
        <v>30</v>
      </c>
      <c r="M49" s="64">
        <v>80</v>
      </c>
      <c r="N49" s="64"/>
      <c r="O49" s="102"/>
      <c r="P49" s="64"/>
      <c r="Q49" s="64"/>
      <c r="R49" s="64"/>
      <c r="S49" s="64"/>
      <c r="T49" s="64">
        <f t="shared" si="1"/>
        <v>80</v>
      </c>
      <c r="U49" s="397">
        <f t="shared" si="2"/>
        <v>8</v>
      </c>
      <c r="V49" s="398">
        <v>0</v>
      </c>
      <c r="W49" s="64"/>
      <c r="X49" s="64"/>
      <c r="Y49" s="64"/>
      <c r="Z49" s="64"/>
      <c r="AA49" s="64"/>
      <c r="AB49" s="398">
        <v>0</v>
      </c>
      <c r="AC49" s="152">
        <f t="shared" si="3"/>
        <v>0</v>
      </c>
      <c r="AD49" s="64">
        <v>84</v>
      </c>
      <c r="AE49" s="64">
        <f t="shared" si="4"/>
        <v>33.6</v>
      </c>
      <c r="AF49" s="157"/>
      <c r="AG49" s="174">
        <f t="shared" si="5"/>
        <v>70.1541666666667</v>
      </c>
      <c r="AH49" s="175" t="s">
        <v>178</v>
      </c>
      <c r="AI49" s="64"/>
      <c r="AJ49" s="305" t="s">
        <v>140</v>
      </c>
    </row>
    <row r="50" ht="14.25" spans="1:36">
      <c r="A50" s="417">
        <v>44</v>
      </c>
      <c r="B50" s="418" t="s">
        <v>252</v>
      </c>
      <c r="C50" s="419">
        <v>81.5416666666667</v>
      </c>
      <c r="D50" s="418" t="s">
        <v>134</v>
      </c>
      <c r="E50" s="232"/>
      <c r="F50" s="232"/>
      <c r="G50" s="319">
        <v>81.5416666666667</v>
      </c>
      <c r="H50" s="420">
        <f t="shared" si="0"/>
        <v>28.5395833333333</v>
      </c>
      <c r="I50" s="280">
        <v>100</v>
      </c>
      <c r="J50" s="53">
        <v>30</v>
      </c>
      <c r="K50" s="99">
        <v>20</v>
      </c>
      <c r="L50" s="53">
        <v>30</v>
      </c>
      <c r="M50" s="53">
        <v>80</v>
      </c>
      <c r="N50" s="53"/>
      <c r="O50" s="100"/>
      <c r="P50" s="53"/>
      <c r="Q50" s="53"/>
      <c r="R50" s="53"/>
      <c r="S50" s="53"/>
      <c r="T50" s="53">
        <f t="shared" si="1"/>
        <v>80</v>
      </c>
      <c r="U50" s="291">
        <f t="shared" si="2"/>
        <v>8</v>
      </c>
      <c r="V50" s="292">
        <v>0</v>
      </c>
      <c r="W50" s="53"/>
      <c r="X50" s="53"/>
      <c r="Y50" s="53"/>
      <c r="Z50" s="53"/>
      <c r="AA50" s="53"/>
      <c r="AB50" s="292">
        <v>0</v>
      </c>
      <c r="AC50" s="148">
        <f t="shared" si="3"/>
        <v>0</v>
      </c>
      <c r="AD50" s="53">
        <v>85</v>
      </c>
      <c r="AE50" s="53">
        <f t="shared" si="4"/>
        <v>34</v>
      </c>
      <c r="AF50" s="149">
        <v>10</v>
      </c>
      <c r="AG50" s="171">
        <f t="shared" si="5"/>
        <v>80.5395833333333</v>
      </c>
      <c r="AH50" s="172" t="s">
        <v>110</v>
      </c>
      <c r="AI50" s="53"/>
      <c r="AJ50" s="303"/>
    </row>
    <row r="51" ht="14.25" spans="1:36">
      <c r="A51" s="417">
        <v>45</v>
      </c>
      <c r="B51" s="418" t="s">
        <v>253</v>
      </c>
      <c r="C51" s="419">
        <v>80.5</v>
      </c>
      <c r="D51" s="418" t="s">
        <v>155</v>
      </c>
      <c r="E51" s="232"/>
      <c r="F51" s="232"/>
      <c r="G51" s="319">
        <v>80.5</v>
      </c>
      <c r="H51" s="420">
        <f t="shared" si="0"/>
        <v>28.175</v>
      </c>
      <c r="I51" s="280">
        <v>100</v>
      </c>
      <c r="J51" s="53">
        <v>30</v>
      </c>
      <c r="K51" s="99">
        <v>20</v>
      </c>
      <c r="L51" s="53">
        <v>30</v>
      </c>
      <c r="M51" s="53">
        <v>80</v>
      </c>
      <c r="N51" s="232"/>
      <c r="O51" s="257"/>
      <c r="P51" s="53"/>
      <c r="Q51" s="232"/>
      <c r="R51" s="232"/>
      <c r="S51" s="232"/>
      <c r="T51" s="53">
        <f t="shared" si="1"/>
        <v>80</v>
      </c>
      <c r="U51" s="291">
        <f t="shared" si="2"/>
        <v>8</v>
      </c>
      <c r="V51" s="292">
        <v>0</v>
      </c>
      <c r="W51" s="232"/>
      <c r="X51" s="232"/>
      <c r="Y51" s="232"/>
      <c r="Z51" s="232"/>
      <c r="AA51" s="232"/>
      <c r="AB51" s="292">
        <v>0</v>
      </c>
      <c r="AC51" s="148">
        <f t="shared" si="3"/>
        <v>0</v>
      </c>
      <c r="AD51" s="53">
        <v>79</v>
      </c>
      <c r="AE51" s="53">
        <f t="shared" si="4"/>
        <v>31.6</v>
      </c>
      <c r="AF51" s="149"/>
      <c r="AG51" s="171">
        <f t="shared" si="5"/>
        <v>67.775</v>
      </c>
      <c r="AH51" s="172" t="s">
        <v>182</v>
      </c>
      <c r="AI51" s="278"/>
      <c r="AJ51" s="303"/>
    </row>
    <row r="52" ht="14.25" spans="1:36">
      <c r="A52" s="417">
        <v>46</v>
      </c>
      <c r="B52" s="418" t="s">
        <v>254</v>
      </c>
      <c r="C52" s="419">
        <v>80.4583333333333</v>
      </c>
      <c r="D52" s="418" t="s">
        <v>104</v>
      </c>
      <c r="E52" s="232"/>
      <c r="F52" s="232"/>
      <c r="G52" s="319">
        <v>80.4583333333333</v>
      </c>
      <c r="H52" s="420">
        <f t="shared" si="0"/>
        <v>28.1604166666667</v>
      </c>
      <c r="I52" s="280">
        <v>100</v>
      </c>
      <c r="J52" s="53">
        <v>30</v>
      </c>
      <c r="K52" s="99">
        <v>20</v>
      </c>
      <c r="L52" s="53">
        <v>30</v>
      </c>
      <c r="M52" s="53">
        <v>80</v>
      </c>
      <c r="N52" s="53" t="s">
        <v>210</v>
      </c>
      <c r="O52" s="100"/>
      <c r="P52" s="53">
        <v>5</v>
      </c>
      <c r="Q52" s="53"/>
      <c r="R52" s="53"/>
      <c r="S52" s="53"/>
      <c r="T52" s="53">
        <f t="shared" si="1"/>
        <v>85</v>
      </c>
      <c r="U52" s="291">
        <f t="shared" si="2"/>
        <v>8.5</v>
      </c>
      <c r="V52" s="292">
        <v>0</v>
      </c>
      <c r="W52" s="53"/>
      <c r="X52" s="53"/>
      <c r="Y52" s="53"/>
      <c r="Z52" s="53"/>
      <c r="AA52" s="53"/>
      <c r="AB52" s="292">
        <v>0</v>
      </c>
      <c r="AC52" s="148">
        <f t="shared" si="3"/>
        <v>0</v>
      </c>
      <c r="AD52" s="53">
        <v>86</v>
      </c>
      <c r="AE52" s="53">
        <f t="shared" si="4"/>
        <v>34.4</v>
      </c>
      <c r="AF52" s="149"/>
      <c r="AG52" s="171">
        <f t="shared" si="5"/>
        <v>71.0604166666666</v>
      </c>
      <c r="AH52" s="172" t="s">
        <v>173</v>
      </c>
      <c r="AI52" s="74"/>
      <c r="AJ52" s="303"/>
    </row>
    <row r="53" ht="14.25" spans="1:36">
      <c r="A53" s="417">
        <v>47</v>
      </c>
      <c r="B53" s="418" t="s">
        <v>255</v>
      </c>
      <c r="C53" s="419">
        <v>80.4583333333333</v>
      </c>
      <c r="D53" s="418" t="s">
        <v>151</v>
      </c>
      <c r="E53" s="53"/>
      <c r="F53" s="53"/>
      <c r="G53" s="280">
        <v>80.4583333333333</v>
      </c>
      <c r="H53" s="420">
        <f t="shared" si="0"/>
        <v>28.1604166666667</v>
      </c>
      <c r="I53" s="280">
        <v>100</v>
      </c>
      <c r="J53" s="53">
        <v>30</v>
      </c>
      <c r="K53" s="99">
        <v>20</v>
      </c>
      <c r="L53" s="53">
        <v>30</v>
      </c>
      <c r="M53" s="53">
        <v>80</v>
      </c>
      <c r="N53" s="53"/>
      <c r="O53" s="100"/>
      <c r="P53" s="53"/>
      <c r="Q53" s="53"/>
      <c r="R53" s="53"/>
      <c r="S53" s="53"/>
      <c r="T53" s="53">
        <f t="shared" si="1"/>
        <v>80</v>
      </c>
      <c r="U53" s="291">
        <f t="shared" si="2"/>
        <v>8</v>
      </c>
      <c r="V53" s="292">
        <v>0</v>
      </c>
      <c r="W53" s="53"/>
      <c r="X53" s="53"/>
      <c r="Y53" s="53"/>
      <c r="Z53" s="53"/>
      <c r="AA53" s="53"/>
      <c r="AB53" s="292">
        <v>0</v>
      </c>
      <c r="AC53" s="148">
        <f t="shared" si="3"/>
        <v>0</v>
      </c>
      <c r="AD53" s="53">
        <v>80</v>
      </c>
      <c r="AE53" s="53">
        <f t="shared" si="4"/>
        <v>32</v>
      </c>
      <c r="AF53" s="149"/>
      <c r="AG53" s="171">
        <f t="shared" si="5"/>
        <v>68.1604166666666</v>
      </c>
      <c r="AH53" s="172" t="s">
        <v>171</v>
      </c>
      <c r="AI53" s="74"/>
      <c r="AJ53" s="303"/>
    </row>
    <row r="54" ht="14.25" spans="1:36">
      <c r="A54" s="417">
        <v>48</v>
      </c>
      <c r="B54" s="418" t="s">
        <v>256</v>
      </c>
      <c r="C54" s="419">
        <v>80.4166666666667</v>
      </c>
      <c r="D54" s="418" t="s">
        <v>122</v>
      </c>
      <c r="E54" s="232"/>
      <c r="F54" s="232"/>
      <c r="G54" s="319">
        <v>80.4166666666667</v>
      </c>
      <c r="H54" s="420">
        <f t="shared" si="0"/>
        <v>28.1458333333333</v>
      </c>
      <c r="I54" s="280">
        <v>100</v>
      </c>
      <c r="J54" s="53">
        <v>30</v>
      </c>
      <c r="K54" s="99">
        <v>20</v>
      </c>
      <c r="L54" s="53">
        <v>30</v>
      </c>
      <c r="M54" s="53">
        <v>80</v>
      </c>
      <c r="N54" s="53"/>
      <c r="O54" s="100"/>
      <c r="P54" s="53"/>
      <c r="Q54" s="53"/>
      <c r="R54" s="53"/>
      <c r="S54" s="53"/>
      <c r="T54" s="53">
        <f t="shared" si="1"/>
        <v>80</v>
      </c>
      <c r="U54" s="291">
        <f t="shared" si="2"/>
        <v>8</v>
      </c>
      <c r="V54" s="292">
        <v>0</v>
      </c>
      <c r="W54" s="53"/>
      <c r="X54" s="53"/>
      <c r="Y54" s="53"/>
      <c r="Z54" s="53"/>
      <c r="AA54" s="53"/>
      <c r="AB54" s="292">
        <v>0</v>
      </c>
      <c r="AC54" s="148">
        <f t="shared" si="3"/>
        <v>0</v>
      </c>
      <c r="AD54" s="53">
        <v>79</v>
      </c>
      <c r="AE54" s="53">
        <f t="shared" si="4"/>
        <v>31.6</v>
      </c>
      <c r="AF54" s="149">
        <v>10</v>
      </c>
      <c r="AG54" s="171">
        <f t="shared" si="5"/>
        <v>77.7458333333333</v>
      </c>
      <c r="AH54" s="172" t="s">
        <v>130</v>
      </c>
      <c r="AI54" s="53"/>
      <c r="AJ54" s="303"/>
    </row>
    <row r="55" ht="14.25" spans="1:36">
      <c r="A55" s="417">
        <v>49</v>
      </c>
      <c r="B55" s="418" t="s">
        <v>257</v>
      </c>
      <c r="C55" s="419">
        <v>80.125</v>
      </c>
      <c r="D55" s="418" t="s">
        <v>139</v>
      </c>
      <c r="E55" s="232"/>
      <c r="F55" s="232"/>
      <c r="G55" s="319">
        <v>80.125</v>
      </c>
      <c r="H55" s="420">
        <f t="shared" si="0"/>
        <v>28.04375</v>
      </c>
      <c r="I55" s="280">
        <v>100</v>
      </c>
      <c r="J55" s="53">
        <v>30</v>
      </c>
      <c r="K55" s="99">
        <v>20</v>
      </c>
      <c r="L55" s="53">
        <v>30</v>
      </c>
      <c r="M55" s="53">
        <v>80</v>
      </c>
      <c r="N55" s="53" t="s">
        <v>210</v>
      </c>
      <c r="O55" s="100"/>
      <c r="P55" s="53">
        <v>5</v>
      </c>
      <c r="Q55" s="53"/>
      <c r="R55" s="53"/>
      <c r="S55" s="53"/>
      <c r="T55" s="53">
        <f t="shared" si="1"/>
        <v>85</v>
      </c>
      <c r="U55" s="291">
        <f t="shared" si="2"/>
        <v>8.5</v>
      </c>
      <c r="V55" s="292">
        <v>0</v>
      </c>
      <c r="W55" s="53"/>
      <c r="X55" s="53"/>
      <c r="Y55" s="53"/>
      <c r="Z55" s="53"/>
      <c r="AA55" s="53"/>
      <c r="AB55" s="292">
        <v>0</v>
      </c>
      <c r="AC55" s="148">
        <f t="shared" si="3"/>
        <v>0</v>
      </c>
      <c r="AD55" s="53">
        <v>79</v>
      </c>
      <c r="AE55" s="53">
        <f t="shared" si="4"/>
        <v>31.6</v>
      </c>
      <c r="AF55" s="149">
        <v>10</v>
      </c>
      <c r="AG55" s="171">
        <f t="shared" si="5"/>
        <v>78.14375</v>
      </c>
      <c r="AH55" s="172" t="s">
        <v>84</v>
      </c>
      <c r="AI55" s="53"/>
      <c r="AJ55" s="303"/>
    </row>
    <row r="56" ht="14.25" spans="1:36">
      <c r="A56" s="417">
        <v>50</v>
      </c>
      <c r="B56" s="418" t="s">
        <v>258</v>
      </c>
      <c r="C56" s="419">
        <v>79.5</v>
      </c>
      <c r="D56" s="418" t="s">
        <v>165</v>
      </c>
      <c r="E56" s="232"/>
      <c r="F56" s="232"/>
      <c r="G56" s="319">
        <v>79.5</v>
      </c>
      <c r="H56" s="420">
        <f t="shared" si="0"/>
        <v>27.825</v>
      </c>
      <c r="I56" s="280">
        <v>100</v>
      </c>
      <c r="J56" s="53">
        <v>30</v>
      </c>
      <c r="K56" s="99">
        <v>20</v>
      </c>
      <c r="L56" s="53">
        <v>30</v>
      </c>
      <c r="M56" s="53">
        <v>80</v>
      </c>
      <c r="N56" s="53"/>
      <c r="O56" s="100"/>
      <c r="P56" s="53"/>
      <c r="Q56" s="53"/>
      <c r="R56" s="53"/>
      <c r="S56" s="53"/>
      <c r="T56" s="53">
        <f t="shared" si="1"/>
        <v>80</v>
      </c>
      <c r="U56" s="291">
        <f t="shared" si="2"/>
        <v>8</v>
      </c>
      <c r="V56" s="292">
        <v>0</v>
      </c>
      <c r="W56" s="53"/>
      <c r="X56" s="53"/>
      <c r="Y56" s="53"/>
      <c r="Z56" s="53"/>
      <c r="AA56" s="53"/>
      <c r="AB56" s="292">
        <v>0</v>
      </c>
      <c r="AC56" s="148">
        <f t="shared" si="3"/>
        <v>0</v>
      </c>
      <c r="AD56" s="53">
        <v>83</v>
      </c>
      <c r="AE56" s="53">
        <f t="shared" si="4"/>
        <v>33.2</v>
      </c>
      <c r="AF56" s="149">
        <v>10</v>
      </c>
      <c r="AG56" s="171">
        <f t="shared" si="5"/>
        <v>79.025</v>
      </c>
      <c r="AH56" s="172" t="s">
        <v>124</v>
      </c>
      <c r="AI56" s="53"/>
      <c r="AJ56" s="303"/>
    </row>
    <row r="57" ht="14.25" spans="1:36">
      <c r="A57" s="417">
        <v>51</v>
      </c>
      <c r="B57" s="418" t="s">
        <v>259</v>
      </c>
      <c r="C57" s="419">
        <v>79.3333333333333</v>
      </c>
      <c r="D57" s="418" t="s">
        <v>163</v>
      </c>
      <c r="E57" s="53"/>
      <c r="F57" s="53"/>
      <c r="G57" s="319">
        <v>79.3333333333333</v>
      </c>
      <c r="H57" s="420">
        <f t="shared" si="0"/>
        <v>27.7666666666667</v>
      </c>
      <c r="I57" s="280">
        <v>100</v>
      </c>
      <c r="J57" s="53">
        <v>30</v>
      </c>
      <c r="K57" s="99">
        <v>20</v>
      </c>
      <c r="L57" s="53">
        <v>30</v>
      </c>
      <c r="M57" s="53">
        <v>80</v>
      </c>
      <c r="N57" s="53"/>
      <c r="O57" s="100"/>
      <c r="P57" s="53"/>
      <c r="Q57" s="53"/>
      <c r="R57" s="53"/>
      <c r="S57" s="53"/>
      <c r="T57" s="53">
        <f t="shared" si="1"/>
        <v>80</v>
      </c>
      <c r="U57" s="291">
        <f t="shared" si="2"/>
        <v>8</v>
      </c>
      <c r="V57" s="292">
        <v>0</v>
      </c>
      <c r="W57" s="53"/>
      <c r="X57" s="53"/>
      <c r="Y57" s="53"/>
      <c r="Z57" s="53"/>
      <c r="AA57" s="53"/>
      <c r="AB57" s="292">
        <v>0</v>
      </c>
      <c r="AC57" s="148">
        <f t="shared" si="3"/>
        <v>0</v>
      </c>
      <c r="AD57" s="53">
        <v>78</v>
      </c>
      <c r="AE57" s="53">
        <f t="shared" si="4"/>
        <v>31.2</v>
      </c>
      <c r="AF57" s="149"/>
      <c r="AG57" s="171">
        <f t="shared" si="5"/>
        <v>66.9666666666667</v>
      </c>
      <c r="AH57" s="172" t="s">
        <v>176</v>
      </c>
      <c r="AI57" s="53"/>
      <c r="AJ57" s="303"/>
    </row>
    <row r="58" ht="14.25" spans="1:36">
      <c r="A58" s="417">
        <v>52</v>
      </c>
      <c r="B58" s="418" t="s">
        <v>260</v>
      </c>
      <c r="C58" s="419">
        <v>79.25</v>
      </c>
      <c r="D58" s="418" t="s">
        <v>153</v>
      </c>
      <c r="E58" s="53"/>
      <c r="F58" s="53"/>
      <c r="G58" s="319">
        <v>79.25</v>
      </c>
      <c r="H58" s="420">
        <f t="shared" si="0"/>
        <v>27.7375</v>
      </c>
      <c r="I58" s="280">
        <v>100</v>
      </c>
      <c r="J58" s="53">
        <v>30</v>
      </c>
      <c r="K58" s="99">
        <v>20</v>
      </c>
      <c r="L58" s="53">
        <v>30</v>
      </c>
      <c r="M58" s="53">
        <v>80</v>
      </c>
      <c r="N58" s="53"/>
      <c r="O58" s="100"/>
      <c r="P58" s="53"/>
      <c r="Q58" s="53"/>
      <c r="R58" s="53"/>
      <c r="S58" s="53"/>
      <c r="T58" s="53">
        <f t="shared" si="1"/>
        <v>80</v>
      </c>
      <c r="U58" s="291">
        <f t="shared" si="2"/>
        <v>8</v>
      </c>
      <c r="V58" s="292">
        <v>0</v>
      </c>
      <c r="W58" s="53"/>
      <c r="X58" s="53"/>
      <c r="Y58" s="53"/>
      <c r="Z58" s="53"/>
      <c r="AA58" s="53"/>
      <c r="AB58" s="292">
        <v>0</v>
      </c>
      <c r="AC58" s="148">
        <f t="shared" si="3"/>
        <v>0</v>
      </c>
      <c r="AD58" s="53">
        <v>83</v>
      </c>
      <c r="AE58" s="53">
        <f t="shared" si="4"/>
        <v>33.2</v>
      </c>
      <c r="AF58" s="149"/>
      <c r="AG58" s="171">
        <f t="shared" si="5"/>
        <v>68.9375</v>
      </c>
      <c r="AH58" s="172" t="s">
        <v>186</v>
      </c>
      <c r="AI58" s="53"/>
      <c r="AJ58" s="303"/>
    </row>
    <row r="59" ht="14.25" spans="1:36">
      <c r="A59" s="417">
        <v>53</v>
      </c>
      <c r="B59" s="418" t="s">
        <v>261</v>
      </c>
      <c r="C59" s="419">
        <v>78.5416666666667</v>
      </c>
      <c r="D59" s="418" t="s">
        <v>168</v>
      </c>
      <c r="E59" s="232"/>
      <c r="F59" s="232"/>
      <c r="G59" s="319">
        <v>78.5416666666667</v>
      </c>
      <c r="H59" s="420">
        <f t="shared" si="0"/>
        <v>27.4895833333333</v>
      </c>
      <c r="I59" s="280">
        <v>100</v>
      </c>
      <c r="J59" s="53">
        <v>30</v>
      </c>
      <c r="K59" s="99">
        <v>20</v>
      </c>
      <c r="L59" s="53">
        <v>30</v>
      </c>
      <c r="M59" s="53">
        <v>80</v>
      </c>
      <c r="N59" s="53" t="s">
        <v>78</v>
      </c>
      <c r="O59" s="100"/>
      <c r="P59" s="53">
        <v>5</v>
      </c>
      <c r="Q59" s="53"/>
      <c r="R59" s="53"/>
      <c r="S59" s="53"/>
      <c r="T59" s="53">
        <f t="shared" si="1"/>
        <v>85</v>
      </c>
      <c r="U59" s="291">
        <f t="shared" si="2"/>
        <v>8.5</v>
      </c>
      <c r="V59" s="292">
        <v>0</v>
      </c>
      <c r="W59" s="53"/>
      <c r="X59" s="53"/>
      <c r="Y59" s="53"/>
      <c r="Z59" s="53"/>
      <c r="AA59" s="53"/>
      <c r="AB59" s="292">
        <v>0</v>
      </c>
      <c r="AC59" s="148">
        <f t="shared" si="3"/>
        <v>0</v>
      </c>
      <c r="AD59" s="53">
        <v>74</v>
      </c>
      <c r="AE59" s="53">
        <f t="shared" si="4"/>
        <v>29.6</v>
      </c>
      <c r="AF59" s="149"/>
      <c r="AG59" s="171">
        <f t="shared" si="5"/>
        <v>65.5895833333333</v>
      </c>
      <c r="AH59" s="172" t="s">
        <v>262</v>
      </c>
      <c r="AI59" s="53"/>
      <c r="AJ59" s="303"/>
    </row>
    <row r="60" ht="14.25" spans="1:36">
      <c r="A60" s="417">
        <v>54</v>
      </c>
      <c r="B60" s="418" t="s">
        <v>263</v>
      </c>
      <c r="C60" s="419">
        <v>78.3333333333333</v>
      </c>
      <c r="D60" s="418" t="s">
        <v>115</v>
      </c>
      <c r="E60" s="53"/>
      <c r="F60" s="53"/>
      <c r="G60" s="280">
        <v>78.3333333333333</v>
      </c>
      <c r="H60" s="420">
        <f t="shared" si="0"/>
        <v>27.4166666666667</v>
      </c>
      <c r="I60" s="280">
        <v>100</v>
      </c>
      <c r="J60" s="53">
        <v>30</v>
      </c>
      <c r="K60" s="99">
        <v>20</v>
      </c>
      <c r="L60" s="53">
        <v>30</v>
      </c>
      <c r="M60" s="53">
        <v>80</v>
      </c>
      <c r="N60" s="53"/>
      <c r="O60" s="100"/>
      <c r="P60" s="53"/>
      <c r="Q60" s="53"/>
      <c r="R60" s="53"/>
      <c r="S60" s="53"/>
      <c r="T60" s="53">
        <f t="shared" si="1"/>
        <v>80</v>
      </c>
      <c r="U60" s="291">
        <f t="shared" si="2"/>
        <v>8</v>
      </c>
      <c r="V60" s="292">
        <v>0</v>
      </c>
      <c r="W60" s="53"/>
      <c r="X60" s="53"/>
      <c r="Y60" s="53"/>
      <c r="Z60" s="53"/>
      <c r="AA60" s="53"/>
      <c r="AB60" s="292">
        <v>0</v>
      </c>
      <c r="AC60" s="148">
        <f t="shared" si="3"/>
        <v>0</v>
      </c>
      <c r="AD60" s="53">
        <v>77</v>
      </c>
      <c r="AE60" s="53">
        <f t="shared" si="4"/>
        <v>30.8</v>
      </c>
      <c r="AF60" s="149"/>
      <c r="AG60" s="171">
        <f t="shared" si="5"/>
        <v>66.2166666666667</v>
      </c>
      <c r="AH60" s="172" t="s">
        <v>264</v>
      </c>
      <c r="AI60" s="53"/>
      <c r="AJ60" s="303"/>
    </row>
    <row r="61" ht="14.25" spans="1:36">
      <c r="A61" s="417">
        <v>55</v>
      </c>
      <c r="B61" s="418" t="s">
        <v>265</v>
      </c>
      <c r="C61" s="419">
        <v>77.6666666666667</v>
      </c>
      <c r="D61" s="418" t="s">
        <v>125</v>
      </c>
      <c r="E61" s="232"/>
      <c r="F61" s="232"/>
      <c r="G61" s="319">
        <v>77.6666666666667</v>
      </c>
      <c r="H61" s="420">
        <f t="shared" si="0"/>
        <v>27.1833333333333</v>
      </c>
      <c r="I61" s="280">
        <v>100</v>
      </c>
      <c r="J61" s="53">
        <v>30</v>
      </c>
      <c r="K61" s="99">
        <v>20</v>
      </c>
      <c r="L61" s="53">
        <v>30</v>
      </c>
      <c r="M61" s="53">
        <v>80</v>
      </c>
      <c r="N61" s="53"/>
      <c r="O61" s="100"/>
      <c r="P61" s="53"/>
      <c r="Q61" s="53"/>
      <c r="R61" s="53"/>
      <c r="S61" s="53"/>
      <c r="T61" s="53">
        <f t="shared" si="1"/>
        <v>80</v>
      </c>
      <c r="U61" s="291">
        <f t="shared" si="2"/>
        <v>8</v>
      </c>
      <c r="V61" s="292">
        <v>0</v>
      </c>
      <c r="W61" s="53"/>
      <c r="X61" s="53"/>
      <c r="Y61" s="53"/>
      <c r="Z61" s="53"/>
      <c r="AA61" s="53"/>
      <c r="AB61" s="292">
        <v>0</v>
      </c>
      <c r="AC61" s="148">
        <f t="shared" si="3"/>
        <v>0</v>
      </c>
      <c r="AD61" s="53">
        <v>79</v>
      </c>
      <c r="AE61" s="53">
        <f t="shared" si="4"/>
        <v>31.6</v>
      </c>
      <c r="AF61" s="149"/>
      <c r="AG61" s="171">
        <f t="shared" si="5"/>
        <v>66.7833333333333</v>
      </c>
      <c r="AH61" s="172" t="s">
        <v>199</v>
      </c>
      <c r="AI61" s="74"/>
      <c r="AJ61" s="303"/>
    </row>
    <row r="62" ht="14.25" spans="1:36">
      <c r="A62" s="417">
        <v>56</v>
      </c>
      <c r="B62" s="418" t="s">
        <v>266</v>
      </c>
      <c r="C62" s="419">
        <v>77.5833333333333</v>
      </c>
      <c r="D62" s="418" t="s">
        <v>173</v>
      </c>
      <c r="E62" s="53"/>
      <c r="F62" s="53"/>
      <c r="G62" s="319">
        <v>77.5833333333333</v>
      </c>
      <c r="H62" s="420">
        <f t="shared" si="0"/>
        <v>27.1541666666667</v>
      </c>
      <c r="I62" s="280">
        <v>100</v>
      </c>
      <c r="J62" s="53">
        <v>30</v>
      </c>
      <c r="K62" s="99">
        <v>20</v>
      </c>
      <c r="L62" s="53">
        <v>30</v>
      </c>
      <c r="M62" s="53">
        <v>80</v>
      </c>
      <c r="N62" s="53"/>
      <c r="O62" s="100"/>
      <c r="P62" s="53"/>
      <c r="Q62" s="53"/>
      <c r="R62" s="53"/>
      <c r="S62" s="53"/>
      <c r="T62" s="53">
        <f t="shared" si="1"/>
        <v>80</v>
      </c>
      <c r="U62" s="291">
        <f t="shared" si="2"/>
        <v>8</v>
      </c>
      <c r="V62" s="292">
        <v>0</v>
      </c>
      <c r="W62" s="53"/>
      <c r="X62" s="53"/>
      <c r="Y62" s="53"/>
      <c r="Z62" s="53"/>
      <c r="AA62" s="53"/>
      <c r="AB62" s="292">
        <v>0</v>
      </c>
      <c r="AC62" s="148">
        <f t="shared" si="3"/>
        <v>0</v>
      </c>
      <c r="AD62" s="53">
        <v>77</v>
      </c>
      <c r="AE62" s="53">
        <f t="shared" si="4"/>
        <v>30.8</v>
      </c>
      <c r="AF62" s="149">
        <v>10</v>
      </c>
      <c r="AG62" s="171">
        <f t="shared" si="5"/>
        <v>75.9541666666667</v>
      </c>
      <c r="AH62" s="172" t="s">
        <v>138</v>
      </c>
      <c r="AI62" s="53"/>
      <c r="AJ62" s="303"/>
    </row>
    <row r="63" ht="14.25" spans="1:36">
      <c r="A63" s="417">
        <v>57</v>
      </c>
      <c r="B63" s="418" t="s">
        <v>267</v>
      </c>
      <c r="C63" s="419">
        <v>77.5416666666667</v>
      </c>
      <c r="D63" s="418" t="s">
        <v>68</v>
      </c>
      <c r="E63" s="232"/>
      <c r="F63" s="232"/>
      <c r="G63" s="319">
        <v>77.5416666666667</v>
      </c>
      <c r="H63" s="420">
        <f t="shared" si="0"/>
        <v>27.1395833333333</v>
      </c>
      <c r="I63" s="280">
        <v>100</v>
      </c>
      <c r="J63" s="53">
        <v>30</v>
      </c>
      <c r="K63" s="99">
        <v>20</v>
      </c>
      <c r="L63" s="53">
        <v>30</v>
      </c>
      <c r="M63" s="53">
        <v>80</v>
      </c>
      <c r="N63" s="53" t="s">
        <v>78</v>
      </c>
      <c r="O63" s="100"/>
      <c r="P63" s="53">
        <v>5</v>
      </c>
      <c r="Q63" s="53"/>
      <c r="R63" s="53"/>
      <c r="S63" s="53"/>
      <c r="T63" s="53">
        <f t="shared" si="1"/>
        <v>85</v>
      </c>
      <c r="U63" s="291">
        <f t="shared" si="2"/>
        <v>8.5</v>
      </c>
      <c r="V63" s="292">
        <v>0</v>
      </c>
      <c r="W63" s="53"/>
      <c r="X63" s="53"/>
      <c r="Y63" s="53"/>
      <c r="Z63" s="53"/>
      <c r="AA63" s="53"/>
      <c r="AB63" s="292">
        <v>0</v>
      </c>
      <c r="AC63" s="148">
        <f t="shared" si="3"/>
        <v>0</v>
      </c>
      <c r="AD63" s="53">
        <v>75</v>
      </c>
      <c r="AE63" s="53">
        <f t="shared" si="4"/>
        <v>30</v>
      </c>
      <c r="AF63" s="149">
        <v>10</v>
      </c>
      <c r="AG63" s="171">
        <f t="shared" si="5"/>
        <v>75.6395833333333</v>
      </c>
      <c r="AH63" s="172" t="s">
        <v>143</v>
      </c>
      <c r="AI63" s="53"/>
      <c r="AJ63" s="303"/>
    </row>
    <row r="64" ht="14.25" spans="1:36">
      <c r="A64" s="417">
        <v>58</v>
      </c>
      <c r="B64" s="418" t="s">
        <v>268</v>
      </c>
      <c r="C64" s="419">
        <v>77.3333333333333</v>
      </c>
      <c r="D64" s="418" t="s">
        <v>144</v>
      </c>
      <c r="E64" s="53"/>
      <c r="F64" s="53"/>
      <c r="G64" s="319">
        <v>77.3333333333333</v>
      </c>
      <c r="H64" s="420">
        <f t="shared" si="0"/>
        <v>27.0666666666667</v>
      </c>
      <c r="I64" s="280">
        <v>100</v>
      </c>
      <c r="J64" s="53">
        <v>30</v>
      </c>
      <c r="K64" s="99">
        <v>20</v>
      </c>
      <c r="L64" s="53">
        <v>30</v>
      </c>
      <c r="M64" s="53">
        <v>80</v>
      </c>
      <c r="N64" s="53"/>
      <c r="O64" s="100"/>
      <c r="P64" s="53"/>
      <c r="Q64" s="53"/>
      <c r="R64" s="53"/>
      <c r="S64" s="53"/>
      <c r="T64" s="53">
        <f t="shared" si="1"/>
        <v>80</v>
      </c>
      <c r="U64" s="291">
        <f t="shared" si="2"/>
        <v>8</v>
      </c>
      <c r="V64" s="292">
        <v>0</v>
      </c>
      <c r="W64" s="53"/>
      <c r="X64" s="53"/>
      <c r="Y64" s="53"/>
      <c r="Z64" s="53"/>
      <c r="AA64" s="53"/>
      <c r="AB64" s="292">
        <v>0</v>
      </c>
      <c r="AC64" s="148">
        <f t="shared" si="3"/>
        <v>0</v>
      </c>
      <c r="AD64" s="53">
        <v>76</v>
      </c>
      <c r="AE64" s="53">
        <f t="shared" si="4"/>
        <v>30.4</v>
      </c>
      <c r="AF64" s="149"/>
      <c r="AG64" s="171">
        <f t="shared" si="5"/>
        <v>65.4666666666667</v>
      </c>
      <c r="AH64" s="172" t="s">
        <v>269</v>
      </c>
      <c r="AI64" s="74"/>
      <c r="AJ64" s="303"/>
    </row>
    <row r="65" ht="14.25" spans="1:36">
      <c r="A65" s="417">
        <v>59</v>
      </c>
      <c r="B65" s="418" t="s">
        <v>270</v>
      </c>
      <c r="C65" s="419">
        <v>77.2916666666667</v>
      </c>
      <c r="D65" s="418" t="s">
        <v>136</v>
      </c>
      <c r="E65" s="232"/>
      <c r="F65" s="232"/>
      <c r="G65" s="319">
        <v>77.2916666666667</v>
      </c>
      <c r="H65" s="420">
        <f t="shared" si="0"/>
        <v>27.0520833333333</v>
      </c>
      <c r="I65" s="280">
        <v>100</v>
      </c>
      <c r="J65" s="53">
        <v>30</v>
      </c>
      <c r="K65" s="99">
        <v>20</v>
      </c>
      <c r="L65" s="53">
        <v>30</v>
      </c>
      <c r="M65" s="53">
        <v>80</v>
      </c>
      <c r="N65" s="232"/>
      <c r="O65" s="257"/>
      <c r="P65" s="232"/>
      <c r="Q65" s="232"/>
      <c r="R65" s="232"/>
      <c r="S65" s="232"/>
      <c r="T65" s="53">
        <f t="shared" si="1"/>
        <v>80</v>
      </c>
      <c r="U65" s="291">
        <f t="shared" si="2"/>
        <v>8</v>
      </c>
      <c r="V65" s="292">
        <v>0</v>
      </c>
      <c r="W65" s="232"/>
      <c r="X65" s="232"/>
      <c r="Y65" s="232"/>
      <c r="Z65" s="232"/>
      <c r="AA65" s="232"/>
      <c r="AB65" s="292">
        <v>0</v>
      </c>
      <c r="AC65" s="148">
        <f t="shared" si="3"/>
        <v>0</v>
      </c>
      <c r="AD65" s="53">
        <v>76</v>
      </c>
      <c r="AE65" s="53">
        <f t="shared" si="4"/>
        <v>30.4</v>
      </c>
      <c r="AF65" s="149">
        <v>10</v>
      </c>
      <c r="AG65" s="171">
        <f t="shared" si="5"/>
        <v>75.4520833333333</v>
      </c>
      <c r="AH65" s="172" t="s">
        <v>146</v>
      </c>
      <c r="AI65" s="53"/>
      <c r="AJ65" s="303"/>
    </row>
    <row r="66" ht="14.25" spans="1:36">
      <c r="A66" s="417">
        <v>60</v>
      </c>
      <c r="B66" s="418" t="s">
        <v>271</v>
      </c>
      <c r="C66" s="419">
        <v>77.2916666666667</v>
      </c>
      <c r="D66" s="418" t="s">
        <v>178</v>
      </c>
      <c r="E66" s="53"/>
      <c r="F66" s="53"/>
      <c r="G66" s="319">
        <v>77.2916666666667</v>
      </c>
      <c r="H66" s="420">
        <f t="shared" si="0"/>
        <v>27.0520833333333</v>
      </c>
      <c r="I66" s="280">
        <v>100</v>
      </c>
      <c r="J66" s="53">
        <v>30</v>
      </c>
      <c r="K66" s="99">
        <v>20</v>
      </c>
      <c r="L66" s="53">
        <v>30</v>
      </c>
      <c r="M66" s="53">
        <v>80</v>
      </c>
      <c r="N66" s="53"/>
      <c r="O66" s="100"/>
      <c r="P66" s="53"/>
      <c r="Q66" s="53"/>
      <c r="R66" s="53"/>
      <c r="S66" s="53"/>
      <c r="T66" s="53">
        <f t="shared" si="1"/>
        <v>80</v>
      </c>
      <c r="U66" s="291">
        <f t="shared" si="2"/>
        <v>8</v>
      </c>
      <c r="V66" s="292">
        <v>0</v>
      </c>
      <c r="W66" s="53"/>
      <c r="X66" s="53"/>
      <c r="Y66" s="53"/>
      <c r="Z66" s="53"/>
      <c r="AA66" s="53"/>
      <c r="AB66" s="292">
        <v>0</v>
      </c>
      <c r="AC66" s="148">
        <f t="shared" si="3"/>
        <v>0</v>
      </c>
      <c r="AD66" s="53">
        <v>79</v>
      </c>
      <c r="AE66" s="53">
        <f t="shared" si="4"/>
        <v>31.6</v>
      </c>
      <c r="AF66" s="149"/>
      <c r="AG66" s="171">
        <f t="shared" si="5"/>
        <v>66.6520833333333</v>
      </c>
      <c r="AH66" s="172" t="s">
        <v>156</v>
      </c>
      <c r="AI66" s="53"/>
      <c r="AJ66" s="303"/>
    </row>
    <row r="67" ht="14.25" spans="1:36">
      <c r="A67" s="417">
        <v>61</v>
      </c>
      <c r="B67" s="418" t="s">
        <v>272</v>
      </c>
      <c r="C67" s="419">
        <v>77.2083333333333</v>
      </c>
      <c r="D67" s="418" t="s">
        <v>159</v>
      </c>
      <c r="E67" s="232"/>
      <c r="F67" s="232"/>
      <c r="G67" s="319">
        <v>77.2083333333333</v>
      </c>
      <c r="H67" s="420">
        <f t="shared" si="0"/>
        <v>27.0229166666667</v>
      </c>
      <c r="I67" s="280">
        <v>100</v>
      </c>
      <c r="J67" s="53">
        <v>30</v>
      </c>
      <c r="K67" s="99">
        <v>20</v>
      </c>
      <c r="L67" s="53">
        <v>30</v>
      </c>
      <c r="M67" s="53">
        <v>80</v>
      </c>
      <c r="N67" s="53"/>
      <c r="O67" s="100"/>
      <c r="P67" s="53"/>
      <c r="Q67" s="53"/>
      <c r="R67" s="53"/>
      <c r="S67" s="53"/>
      <c r="T67" s="53">
        <f t="shared" si="1"/>
        <v>80</v>
      </c>
      <c r="U67" s="291">
        <f t="shared" si="2"/>
        <v>8</v>
      </c>
      <c r="V67" s="292">
        <v>0</v>
      </c>
      <c r="W67" s="53"/>
      <c r="X67" s="53"/>
      <c r="Y67" s="53"/>
      <c r="Z67" s="53"/>
      <c r="AA67" s="53"/>
      <c r="AB67" s="292">
        <v>0</v>
      </c>
      <c r="AC67" s="148">
        <f t="shared" si="3"/>
        <v>0</v>
      </c>
      <c r="AD67" s="53">
        <v>86</v>
      </c>
      <c r="AE67" s="53">
        <f t="shared" si="4"/>
        <v>34.4</v>
      </c>
      <c r="AF67" s="149"/>
      <c r="AG67" s="171">
        <f t="shared" si="5"/>
        <v>69.4229166666667</v>
      </c>
      <c r="AH67" s="172" t="s">
        <v>159</v>
      </c>
      <c r="AI67" s="74"/>
      <c r="AJ67" s="303"/>
    </row>
    <row r="68" ht="14.25" spans="1:36">
      <c r="A68" s="417">
        <v>62</v>
      </c>
      <c r="B68" s="418" t="s">
        <v>273</v>
      </c>
      <c r="C68" s="419">
        <v>77</v>
      </c>
      <c r="D68" s="418" t="s">
        <v>179</v>
      </c>
      <c r="E68" s="232"/>
      <c r="F68" s="232"/>
      <c r="G68" s="319">
        <v>77</v>
      </c>
      <c r="H68" s="420">
        <f t="shared" si="0"/>
        <v>26.95</v>
      </c>
      <c r="I68" s="280">
        <v>100</v>
      </c>
      <c r="J68" s="53">
        <v>30</v>
      </c>
      <c r="K68" s="99">
        <v>20</v>
      </c>
      <c r="L68" s="53">
        <v>30</v>
      </c>
      <c r="M68" s="53">
        <v>80</v>
      </c>
      <c r="N68" s="232"/>
      <c r="O68" s="257"/>
      <c r="P68" s="53"/>
      <c r="Q68" s="232"/>
      <c r="R68" s="232"/>
      <c r="S68" s="232"/>
      <c r="T68" s="53">
        <f t="shared" si="1"/>
        <v>80</v>
      </c>
      <c r="U68" s="291">
        <f t="shared" si="2"/>
        <v>8</v>
      </c>
      <c r="V68" s="292">
        <v>0</v>
      </c>
      <c r="W68" s="232"/>
      <c r="X68" s="232"/>
      <c r="Y68" s="232"/>
      <c r="Z68" s="232"/>
      <c r="AA68" s="232"/>
      <c r="AB68" s="292">
        <v>0</v>
      </c>
      <c r="AC68" s="148">
        <f t="shared" si="3"/>
        <v>0</v>
      </c>
      <c r="AD68" s="53">
        <v>82</v>
      </c>
      <c r="AE68" s="53">
        <f t="shared" si="4"/>
        <v>32.8</v>
      </c>
      <c r="AF68" s="149">
        <v>10</v>
      </c>
      <c r="AG68" s="171">
        <f t="shared" si="5"/>
        <v>77.75</v>
      </c>
      <c r="AH68" s="172" t="s">
        <v>129</v>
      </c>
      <c r="AI68" s="53"/>
      <c r="AJ68" s="303"/>
    </row>
    <row r="69" ht="14.25" spans="1:36">
      <c r="A69" s="417">
        <v>63</v>
      </c>
      <c r="B69" s="418" t="s">
        <v>274</v>
      </c>
      <c r="C69" s="419">
        <v>76.625</v>
      </c>
      <c r="D69" s="418" t="s">
        <v>184</v>
      </c>
      <c r="E69" s="53"/>
      <c r="F69" s="53"/>
      <c r="G69" s="280">
        <v>76.625</v>
      </c>
      <c r="H69" s="420">
        <f t="shared" si="0"/>
        <v>26.81875</v>
      </c>
      <c r="I69" s="280">
        <v>100</v>
      </c>
      <c r="J69" s="53">
        <v>30</v>
      </c>
      <c r="K69" s="99">
        <v>20</v>
      </c>
      <c r="L69" s="53">
        <v>30</v>
      </c>
      <c r="M69" s="53">
        <v>80</v>
      </c>
      <c r="N69" s="53"/>
      <c r="O69" s="100"/>
      <c r="P69" s="53"/>
      <c r="Q69" s="53"/>
      <c r="R69" s="53"/>
      <c r="S69" s="53"/>
      <c r="T69" s="53">
        <f t="shared" si="1"/>
        <v>80</v>
      </c>
      <c r="U69" s="291">
        <f t="shared" si="2"/>
        <v>8</v>
      </c>
      <c r="V69" s="292">
        <v>0</v>
      </c>
      <c r="W69" s="53"/>
      <c r="X69" s="53"/>
      <c r="Y69" s="53"/>
      <c r="Z69" s="53"/>
      <c r="AA69" s="53"/>
      <c r="AB69" s="292">
        <v>0</v>
      </c>
      <c r="AC69" s="148">
        <f t="shared" si="3"/>
        <v>0</v>
      </c>
      <c r="AD69" s="53">
        <v>79</v>
      </c>
      <c r="AE69" s="53">
        <f t="shared" si="4"/>
        <v>31.6</v>
      </c>
      <c r="AF69" s="149"/>
      <c r="AG69" s="171">
        <f t="shared" si="5"/>
        <v>66.41875</v>
      </c>
      <c r="AH69" s="172" t="s">
        <v>201</v>
      </c>
      <c r="AI69" s="53"/>
      <c r="AJ69" s="303"/>
    </row>
    <row r="70" ht="14.25" spans="1:36">
      <c r="A70" s="417">
        <v>64</v>
      </c>
      <c r="B70" s="418" t="s">
        <v>275</v>
      </c>
      <c r="C70" s="419">
        <v>76.3333333333333</v>
      </c>
      <c r="D70" s="418" t="s">
        <v>186</v>
      </c>
      <c r="E70" s="53"/>
      <c r="F70" s="53"/>
      <c r="G70" s="280">
        <v>76.3333333333333</v>
      </c>
      <c r="H70" s="420">
        <f t="shared" si="0"/>
        <v>26.7166666666667</v>
      </c>
      <c r="I70" s="280">
        <v>100</v>
      </c>
      <c r="J70" s="53">
        <v>30</v>
      </c>
      <c r="K70" s="99">
        <v>20</v>
      </c>
      <c r="L70" s="53">
        <v>30</v>
      </c>
      <c r="M70" s="53">
        <v>80</v>
      </c>
      <c r="N70" s="53"/>
      <c r="O70" s="100"/>
      <c r="P70" s="53"/>
      <c r="Q70" s="53"/>
      <c r="R70" s="53"/>
      <c r="S70" s="53"/>
      <c r="T70" s="53">
        <f t="shared" si="1"/>
        <v>80</v>
      </c>
      <c r="U70" s="291">
        <f t="shared" si="2"/>
        <v>8</v>
      </c>
      <c r="V70" s="292">
        <v>0</v>
      </c>
      <c r="W70" s="53"/>
      <c r="X70" s="53"/>
      <c r="Y70" s="53"/>
      <c r="Z70" s="53"/>
      <c r="AA70" s="53"/>
      <c r="AB70" s="292">
        <v>0</v>
      </c>
      <c r="AC70" s="148">
        <f t="shared" si="3"/>
        <v>0</v>
      </c>
      <c r="AD70" s="53">
        <v>77</v>
      </c>
      <c r="AE70" s="53">
        <f t="shared" si="4"/>
        <v>30.8</v>
      </c>
      <c r="AF70" s="149"/>
      <c r="AG70" s="171">
        <f t="shared" si="5"/>
        <v>65.5166666666667</v>
      </c>
      <c r="AH70" s="172" t="s">
        <v>276</v>
      </c>
      <c r="AI70" s="53"/>
      <c r="AJ70" s="303"/>
    </row>
    <row r="71" ht="14.25" spans="1:36">
      <c r="A71" s="417">
        <v>65</v>
      </c>
      <c r="B71" s="418" t="s">
        <v>277</v>
      </c>
      <c r="C71" s="419">
        <v>75.9166666666667</v>
      </c>
      <c r="D71" s="418" t="s">
        <v>189</v>
      </c>
      <c r="E71" s="232"/>
      <c r="F71" s="232"/>
      <c r="G71" s="280">
        <v>75.9166666666667</v>
      </c>
      <c r="H71" s="420">
        <f t="shared" ref="H71:H92" si="6">G71*0.7*0.5</f>
        <v>26.5708333333333</v>
      </c>
      <c r="I71" s="280">
        <v>100</v>
      </c>
      <c r="J71" s="53">
        <v>30</v>
      </c>
      <c r="K71" s="99">
        <v>20</v>
      </c>
      <c r="L71" s="53">
        <v>30</v>
      </c>
      <c r="M71" s="53">
        <v>80</v>
      </c>
      <c r="N71" s="232"/>
      <c r="O71" s="257"/>
      <c r="P71" s="53"/>
      <c r="Q71" s="232"/>
      <c r="R71" s="232"/>
      <c r="S71" s="232"/>
      <c r="T71" s="53">
        <f t="shared" ref="T71:T92" si="7">M71+P71-S71</f>
        <v>80</v>
      </c>
      <c r="U71" s="291">
        <f t="shared" ref="U71:U92" si="8">T71*0.2*0.5</f>
        <v>8</v>
      </c>
      <c r="V71" s="292">
        <v>0</v>
      </c>
      <c r="W71" s="232"/>
      <c r="X71" s="232"/>
      <c r="Y71" s="232"/>
      <c r="Z71" s="232"/>
      <c r="AA71" s="232"/>
      <c r="AB71" s="292">
        <v>0</v>
      </c>
      <c r="AC71" s="148">
        <f t="shared" ref="AC71:AC92" si="9">AB71*0.1*0.5</f>
        <v>0</v>
      </c>
      <c r="AD71" s="53">
        <v>78</v>
      </c>
      <c r="AE71" s="53">
        <f t="shared" ref="AE71:AE92" si="10">AD71*0.4</f>
        <v>31.2</v>
      </c>
      <c r="AF71" s="149"/>
      <c r="AG71" s="171">
        <f t="shared" ref="AG71:AG92" si="11">H71+U71+AC71+AE71+AF71</f>
        <v>65.7708333333333</v>
      </c>
      <c r="AH71" s="172" t="s">
        <v>278</v>
      </c>
      <c r="AI71" s="74"/>
      <c r="AJ71" s="303"/>
    </row>
    <row r="72" ht="14.25" spans="1:36">
      <c r="A72" s="417">
        <v>66</v>
      </c>
      <c r="B72" s="418" t="s">
        <v>279</v>
      </c>
      <c r="C72" s="419">
        <v>75.5833333333333</v>
      </c>
      <c r="D72" s="418" t="s">
        <v>192</v>
      </c>
      <c r="E72" s="232"/>
      <c r="F72" s="232"/>
      <c r="G72" s="319">
        <v>75.5833333333333</v>
      </c>
      <c r="H72" s="420">
        <f t="shared" si="6"/>
        <v>26.4541666666667</v>
      </c>
      <c r="I72" s="280">
        <v>100</v>
      </c>
      <c r="J72" s="53">
        <v>30</v>
      </c>
      <c r="K72" s="99">
        <v>20</v>
      </c>
      <c r="L72" s="53">
        <v>30</v>
      </c>
      <c r="M72" s="53">
        <v>80</v>
      </c>
      <c r="N72" s="53"/>
      <c r="O72" s="100"/>
      <c r="P72" s="53"/>
      <c r="Q72" s="53"/>
      <c r="R72" s="53"/>
      <c r="S72" s="53"/>
      <c r="T72" s="53">
        <f t="shared" si="7"/>
        <v>80</v>
      </c>
      <c r="U72" s="291">
        <f t="shared" si="8"/>
        <v>8</v>
      </c>
      <c r="V72" s="292">
        <v>0</v>
      </c>
      <c r="W72" s="53"/>
      <c r="X72" s="53"/>
      <c r="Y72" s="53"/>
      <c r="Z72" s="53"/>
      <c r="AA72" s="53"/>
      <c r="AB72" s="292">
        <v>0</v>
      </c>
      <c r="AC72" s="148">
        <f t="shared" si="9"/>
        <v>0</v>
      </c>
      <c r="AD72" s="53">
        <v>79</v>
      </c>
      <c r="AE72" s="53">
        <f t="shared" si="10"/>
        <v>31.6</v>
      </c>
      <c r="AF72" s="149">
        <v>10</v>
      </c>
      <c r="AG72" s="171">
        <f t="shared" si="11"/>
        <v>76.0541666666666</v>
      </c>
      <c r="AH72" s="172" t="s">
        <v>119</v>
      </c>
      <c r="AI72" s="53"/>
      <c r="AJ72" s="303"/>
    </row>
    <row r="73" ht="14.25" spans="1:36">
      <c r="A73" s="417">
        <v>67</v>
      </c>
      <c r="B73" s="418" t="s">
        <v>280</v>
      </c>
      <c r="C73" s="419">
        <v>75.4166666666667</v>
      </c>
      <c r="D73" s="418" t="s">
        <v>171</v>
      </c>
      <c r="E73" s="232"/>
      <c r="F73" s="232"/>
      <c r="G73" s="319">
        <v>75.4166666666667</v>
      </c>
      <c r="H73" s="420">
        <f t="shared" si="6"/>
        <v>26.3958333333333</v>
      </c>
      <c r="I73" s="280">
        <v>100</v>
      </c>
      <c r="J73" s="53">
        <v>30</v>
      </c>
      <c r="K73" s="99">
        <v>20</v>
      </c>
      <c r="L73" s="53">
        <v>30</v>
      </c>
      <c r="M73" s="53">
        <v>80</v>
      </c>
      <c r="N73" s="53"/>
      <c r="O73" s="100"/>
      <c r="P73" s="53"/>
      <c r="Q73" s="53"/>
      <c r="R73" s="53"/>
      <c r="S73" s="53"/>
      <c r="T73" s="53">
        <f t="shared" si="7"/>
        <v>80</v>
      </c>
      <c r="U73" s="291">
        <f t="shared" si="8"/>
        <v>8</v>
      </c>
      <c r="V73" s="292">
        <v>0</v>
      </c>
      <c r="W73" s="53"/>
      <c r="X73" s="53"/>
      <c r="Y73" s="53"/>
      <c r="Z73" s="53"/>
      <c r="AA73" s="53"/>
      <c r="AB73" s="292">
        <v>0</v>
      </c>
      <c r="AC73" s="148">
        <f t="shared" si="9"/>
        <v>0</v>
      </c>
      <c r="AD73" s="53">
        <v>76</v>
      </c>
      <c r="AE73" s="53">
        <f t="shared" si="10"/>
        <v>30.4</v>
      </c>
      <c r="AF73" s="149"/>
      <c r="AG73" s="171">
        <f t="shared" si="11"/>
        <v>64.7958333333333</v>
      </c>
      <c r="AH73" s="172" t="s">
        <v>281</v>
      </c>
      <c r="AI73" s="74"/>
      <c r="AJ73" s="303"/>
    </row>
    <row r="74" ht="14.25" spans="1:36">
      <c r="A74" s="417">
        <v>68</v>
      </c>
      <c r="B74" s="418" t="s">
        <v>282</v>
      </c>
      <c r="C74" s="419">
        <v>75.2916666666667</v>
      </c>
      <c r="D74" s="418" t="s">
        <v>195</v>
      </c>
      <c r="E74" s="232"/>
      <c r="F74" s="232"/>
      <c r="G74" s="319">
        <v>75.2916666666667</v>
      </c>
      <c r="H74" s="420">
        <f t="shared" si="6"/>
        <v>26.3520833333333</v>
      </c>
      <c r="I74" s="280">
        <v>100</v>
      </c>
      <c r="J74" s="53">
        <v>30</v>
      </c>
      <c r="K74" s="99">
        <v>20</v>
      </c>
      <c r="L74" s="53">
        <v>30</v>
      </c>
      <c r="M74" s="53">
        <v>80</v>
      </c>
      <c r="N74" s="53"/>
      <c r="O74" s="100"/>
      <c r="P74" s="53"/>
      <c r="Q74" s="53"/>
      <c r="R74" s="53"/>
      <c r="S74" s="53"/>
      <c r="T74" s="53">
        <f t="shared" si="7"/>
        <v>80</v>
      </c>
      <c r="U74" s="291">
        <f t="shared" si="8"/>
        <v>8</v>
      </c>
      <c r="V74" s="292">
        <v>0</v>
      </c>
      <c r="W74" s="53"/>
      <c r="X74" s="53"/>
      <c r="Y74" s="53"/>
      <c r="Z74" s="53"/>
      <c r="AA74" s="53"/>
      <c r="AB74" s="292">
        <v>0</v>
      </c>
      <c r="AC74" s="148">
        <f t="shared" si="9"/>
        <v>0</v>
      </c>
      <c r="AD74" s="53">
        <v>79</v>
      </c>
      <c r="AE74" s="53">
        <f t="shared" si="10"/>
        <v>31.6</v>
      </c>
      <c r="AF74" s="149"/>
      <c r="AG74" s="171">
        <f t="shared" si="11"/>
        <v>65.9520833333333</v>
      </c>
      <c r="AH74" s="172" t="s">
        <v>283</v>
      </c>
      <c r="AI74" s="74"/>
      <c r="AJ74" s="303"/>
    </row>
    <row r="75" ht="14.25" spans="1:36">
      <c r="A75" s="417">
        <v>69</v>
      </c>
      <c r="B75" s="418" t="s">
        <v>284</v>
      </c>
      <c r="C75" s="419">
        <v>75.25</v>
      </c>
      <c r="D75" s="418" t="s">
        <v>182</v>
      </c>
      <c r="E75" s="232"/>
      <c r="F75" s="232"/>
      <c r="G75" s="319">
        <v>75.25</v>
      </c>
      <c r="H75" s="420">
        <f t="shared" si="6"/>
        <v>26.3375</v>
      </c>
      <c r="I75" s="280">
        <v>100</v>
      </c>
      <c r="J75" s="53">
        <v>30</v>
      </c>
      <c r="K75" s="99">
        <v>20</v>
      </c>
      <c r="L75" s="53">
        <v>30</v>
      </c>
      <c r="M75" s="53">
        <v>80</v>
      </c>
      <c r="N75" s="232" t="s">
        <v>285</v>
      </c>
      <c r="O75" s="257"/>
      <c r="P75" s="53">
        <v>5</v>
      </c>
      <c r="Q75" s="232"/>
      <c r="R75" s="232"/>
      <c r="S75" s="232"/>
      <c r="T75" s="53">
        <f t="shared" si="7"/>
        <v>85</v>
      </c>
      <c r="U75" s="291">
        <f t="shared" si="8"/>
        <v>8.5</v>
      </c>
      <c r="V75" s="292">
        <v>0</v>
      </c>
      <c r="W75" s="232"/>
      <c r="X75" s="232"/>
      <c r="Y75" s="232"/>
      <c r="Z75" s="232"/>
      <c r="AA75" s="232"/>
      <c r="AB75" s="292">
        <v>0</v>
      </c>
      <c r="AC75" s="148">
        <f t="shared" si="9"/>
        <v>0</v>
      </c>
      <c r="AD75" s="232">
        <v>79</v>
      </c>
      <c r="AE75" s="53">
        <f t="shared" si="10"/>
        <v>31.6</v>
      </c>
      <c r="AF75" s="149">
        <v>10</v>
      </c>
      <c r="AG75" s="171">
        <f t="shared" si="11"/>
        <v>76.4375</v>
      </c>
      <c r="AH75" s="172" t="s">
        <v>127</v>
      </c>
      <c r="AI75" s="53"/>
      <c r="AJ75" s="299"/>
    </row>
    <row r="76" ht="14.25" spans="1:36">
      <c r="A76" s="417">
        <v>70</v>
      </c>
      <c r="B76" s="418" t="s">
        <v>286</v>
      </c>
      <c r="C76" s="419">
        <v>75.25</v>
      </c>
      <c r="D76" s="418" t="s">
        <v>176</v>
      </c>
      <c r="E76" s="53"/>
      <c r="F76" s="53"/>
      <c r="G76" s="319">
        <v>75.25</v>
      </c>
      <c r="H76" s="420">
        <f t="shared" si="6"/>
        <v>26.3375</v>
      </c>
      <c r="I76" s="280">
        <v>100</v>
      </c>
      <c r="J76" s="53">
        <v>30</v>
      </c>
      <c r="K76" s="99">
        <v>20</v>
      </c>
      <c r="L76" s="53">
        <v>30</v>
      </c>
      <c r="M76" s="53">
        <v>80</v>
      </c>
      <c r="N76" s="53"/>
      <c r="O76" s="100"/>
      <c r="P76" s="53"/>
      <c r="Q76" s="53"/>
      <c r="R76" s="53"/>
      <c r="S76" s="53"/>
      <c r="T76" s="53">
        <f t="shared" si="7"/>
        <v>80</v>
      </c>
      <c r="U76" s="291">
        <f t="shared" si="8"/>
        <v>8</v>
      </c>
      <c r="V76" s="292">
        <v>0</v>
      </c>
      <c r="W76" s="53"/>
      <c r="X76" s="53"/>
      <c r="Y76" s="53"/>
      <c r="Z76" s="53"/>
      <c r="AA76" s="53"/>
      <c r="AB76" s="292">
        <v>0</v>
      </c>
      <c r="AC76" s="148">
        <f t="shared" si="9"/>
        <v>0</v>
      </c>
      <c r="AD76" s="53">
        <v>79</v>
      </c>
      <c r="AE76" s="53">
        <f t="shared" si="10"/>
        <v>31.6</v>
      </c>
      <c r="AF76" s="149">
        <v>10</v>
      </c>
      <c r="AG76" s="171">
        <f t="shared" si="11"/>
        <v>75.9375</v>
      </c>
      <c r="AH76" s="172" t="s">
        <v>87</v>
      </c>
      <c r="AI76" s="53"/>
      <c r="AJ76" s="303"/>
    </row>
    <row r="77" ht="14.25" spans="1:36">
      <c r="A77" s="417">
        <v>71</v>
      </c>
      <c r="B77" s="418" t="s">
        <v>287</v>
      </c>
      <c r="C77" s="419">
        <v>75.0833333333333</v>
      </c>
      <c r="D77" s="418" t="s">
        <v>199</v>
      </c>
      <c r="E77" s="232"/>
      <c r="F77" s="232"/>
      <c r="G77" s="319">
        <v>75.0833333333333</v>
      </c>
      <c r="H77" s="420">
        <f t="shared" si="6"/>
        <v>26.2791666666667</v>
      </c>
      <c r="I77" s="280">
        <v>100</v>
      </c>
      <c r="J77" s="53">
        <v>30</v>
      </c>
      <c r="K77" s="99">
        <v>20</v>
      </c>
      <c r="L77" s="53">
        <v>30</v>
      </c>
      <c r="M77" s="53">
        <v>80</v>
      </c>
      <c r="N77" s="53"/>
      <c r="O77" s="100"/>
      <c r="P77" s="53"/>
      <c r="Q77" s="53"/>
      <c r="R77" s="53"/>
      <c r="S77" s="53"/>
      <c r="T77" s="53">
        <f t="shared" si="7"/>
        <v>80</v>
      </c>
      <c r="U77" s="291">
        <f t="shared" si="8"/>
        <v>8</v>
      </c>
      <c r="V77" s="292">
        <v>0</v>
      </c>
      <c r="W77" s="53"/>
      <c r="X77" s="53"/>
      <c r="Y77" s="53"/>
      <c r="Z77" s="53"/>
      <c r="AA77" s="53"/>
      <c r="AB77" s="292">
        <v>0</v>
      </c>
      <c r="AC77" s="148">
        <f t="shared" si="9"/>
        <v>0</v>
      </c>
      <c r="AD77" s="53">
        <v>71</v>
      </c>
      <c r="AE77" s="53">
        <f t="shared" si="10"/>
        <v>28.4</v>
      </c>
      <c r="AF77" s="149"/>
      <c r="AG77" s="171">
        <f t="shared" si="11"/>
        <v>62.6791666666667</v>
      </c>
      <c r="AH77" s="172" t="s">
        <v>288</v>
      </c>
      <c r="AI77" s="74"/>
      <c r="AJ77" s="299"/>
    </row>
    <row r="78" ht="14.25" spans="1:36">
      <c r="A78" s="417">
        <v>72</v>
      </c>
      <c r="B78" s="418" t="s">
        <v>289</v>
      </c>
      <c r="C78" s="419">
        <v>74.7916666666667</v>
      </c>
      <c r="D78" s="418" t="s">
        <v>156</v>
      </c>
      <c r="E78" s="53"/>
      <c r="F78" s="53"/>
      <c r="G78" s="280">
        <v>74.7916666666667</v>
      </c>
      <c r="H78" s="420">
        <f t="shared" si="6"/>
        <v>26.1770833333333</v>
      </c>
      <c r="I78" s="280">
        <v>100</v>
      </c>
      <c r="J78" s="53">
        <v>30</v>
      </c>
      <c r="K78" s="99">
        <v>20</v>
      </c>
      <c r="L78" s="53">
        <v>30</v>
      </c>
      <c r="M78" s="53">
        <v>80</v>
      </c>
      <c r="N78" s="53"/>
      <c r="O78" s="100"/>
      <c r="P78" s="53"/>
      <c r="Q78" s="53"/>
      <c r="R78" s="53"/>
      <c r="S78" s="53"/>
      <c r="T78" s="53">
        <f t="shared" si="7"/>
        <v>80</v>
      </c>
      <c r="U78" s="291">
        <f t="shared" si="8"/>
        <v>8</v>
      </c>
      <c r="V78" s="292">
        <v>0</v>
      </c>
      <c r="W78" s="53"/>
      <c r="X78" s="53"/>
      <c r="Y78" s="53"/>
      <c r="Z78" s="53"/>
      <c r="AA78" s="53"/>
      <c r="AB78" s="292">
        <v>0</v>
      </c>
      <c r="AC78" s="148">
        <f t="shared" si="9"/>
        <v>0</v>
      </c>
      <c r="AD78" s="53">
        <v>78</v>
      </c>
      <c r="AE78" s="53">
        <f t="shared" si="10"/>
        <v>31.2</v>
      </c>
      <c r="AF78" s="149">
        <v>10</v>
      </c>
      <c r="AG78" s="171">
        <f t="shared" si="11"/>
        <v>75.3770833333333</v>
      </c>
      <c r="AH78" s="172" t="s">
        <v>132</v>
      </c>
      <c r="AI78" s="53"/>
      <c r="AJ78" s="173"/>
    </row>
    <row r="79" ht="14.25" spans="1:36">
      <c r="A79" s="417">
        <v>73</v>
      </c>
      <c r="B79" s="418" t="s">
        <v>290</v>
      </c>
      <c r="C79" s="419">
        <v>74.6666666666667</v>
      </c>
      <c r="D79" s="418" t="s">
        <v>201</v>
      </c>
      <c r="E79" s="53"/>
      <c r="F79" s="53"/>
      <c r="G79" s="319">
        <v>74.6666666666667</v>
      </c>
      <c r="H79" s="420">
        <f t="shared" si="6"/>
        <v>26.1333333333333</v>
      </c>
      <c r="I79" s="280">
        <v>100</v>
      </c>
      <c r="J79" s="53">
        <v>30</v>
      </c>
      <c r="K79" s="99">
        <v>20</v>
      </c>
      <c r="L79" s="53">
        <v>30</v>
      </c>
      <c r="M79" s="53">
        <v>80</v>
      </c>
      <c r="N79" s="53"/>
      <c r="O79" s="100"/>
      <c r="P79" s="53"/>
      <c r="Q79" s="53"/>
      <c r="R79" s="53"/>
      <c r="S79" s="53"/>
      <c r="T79" s="53">
        <f t="shared" si="7"/>
        <v>80</v>
      </c>
      <c r="U79" s="291">
        <f t="shared" si="8"/>
        <v>8</v>
      </c>
      <c r="V79" s="292">
        <v>0</v>
      </c>
      <c r="W79" s="53"/>
      <c r="X79" s="53"/>
      <c r="Y79" s="53"/>
      <c r="Z79" s="53"/>
      <c r="AA79" s="53"/>
      <c r="AB79" s="292">
        <v>0</v>
      </c>
      <c r="AC79" s="148">
        <f t="shared" si="9"/>
        <v>0</v>
      </c>
      <c r="AD79" s="53">
        <v>75</v>
      </c>
      <c r="AE79" s="53">
        <f t="shared" si="10"/>
        <v>30</v>
      </c>
      <c r="AF79" s="149">
        <v>10</v>
      </c>
      <c r="AG79" s="171">
        <f t="shared" si="11"/>
        <v>74.1333333333333</v>
      </c>
      <c r="AH79" s="172" t="s">
        <v>134</v>
      </c>
      <c r="AI79" s="74"/>
      <c r="AJ79" s="173"/>
    </row>
    <row r="80" ht="14.25" spans="1:36">
      <c r="A80" s="417">
        <v>74</v>
      </c>
      <c r="B80" s="418" t="s">
        <v>291</v>
      </c>
      <c r="C80" s="419">
        <v>73.625</v>
      </c>
      <c r="D80" s="418" t="s">
        <v>292</v>
      </c>
      <c r="E80" s="53"/>
      <c r="F80" s="53"/>
      <c r="G80" s="280">
        <v>73.625</v>
      </c>
      <c r="H80" s="420">
        <f t="shared" si="6"/>
        <v>25.76875</v>
      </c>
      <c r="I80" s="280">
        <v>100</v>
      </c>
      <c r="J80" s="53">
        <v>30</v>
      </c>
      <c r="K80" s="99">
        <v>20</v>
      </c>
      <c r="L80" s="53">
        <v>30</v>
      </c>
      <c r="M80" s="53">
        <v>80</v>
      </c>
      <c r="N80" s="53"/>
      <c r="O80" s="100"/>
      <c r="P80" s="53"/>
      <c r="Q80" s="53"/>
      <c r="R80" s="53"/>
      <c r="S80" s="53"/>
      <c r="T80" s="53">
        <f t="shared" si="7"/>
        <v>80</v>
      </c>
      <c r="U80" s="291">
        <f t="shared" si="8"/>
        <v>8</v>
      </c>
      <c r="V80" s="292">
        <v>0</v>
      </c>
      <c r="W80" s="53"/>
      <c r="X80" s="53"/>
      <c r="Y80" s="53"/>
      <c r="Z80" s="53"/>
      <c r="AA80" s="53"/>
      <c r="AB80" s="292">
        <v>0</v>
      </c>
      <c r="AC80" s="148">
        <f t="shared" si="9"/>
        <v>0</v>
      </c>
      <c r="AD80" s="53">
        <v>75</v>
      </c>
      <c r="AE80" s="53">
        <f t="shared" si="10"/>
        <v>30</v>
      </c>
      <c r="AF80" s="149"/>
      <c r="AG80" s="171">
        <f t="shared" si="11"/>
        <v>63.76875</v>
      </c>
      <c r="AH80" s="172" t="s">
        <v>293</v>
      </c>
      <c r="AI80" s="74"/>
      <c r="AJ80" s="173"/>
    </row>
    <row r="81" ht="14.25" spans="1:36">
      <c r="A81" s="417">
        <v>75</v>
      </c>
      <c r="B81" s="418" t="s">
        <v>294</v>
      </c>
      <c r="C81" s="419">
        <v>73.2083333333333</v>
      </c>
      <c r="D81" s="418" t="s">
        <v>264</v>
      </c>
      <c r="E81" s="53"/>
      <c r="F81" s="53"/>
      <c r="G81" s="280">
        <v>73.2083333333333</v>
      </c>
      <c r="H81" s="420">
        <f t="shared" si="6"/>
        <v>25.6229166666667</v>
      </c>
      <c r="I81" s="280">
        <v>100</v>
      </c>
      <c r="J81" s="53">
        <v>30</v>
      </c>
      <c r="K81" s="99">
        <v>20</v>
      </c>
      <c r="L81" s="53">
        <v>30</v>
      </c>
      <c r="M81" s="53">
        <v>80</v>
      </c>
      <c r="N81" s="53"/>
      <c r="O81" s="100"/>
      <c r="P81" s="53"/>
      <c r="Q81" s="53"/>
      <c r="R81" s="53"/>
      <c r="S81" s="53"/>
      <c r="T81" s="53">
        <f t="shared" si="7"/>
        <v>80</v>
      </c>
      <c r="U81" s="291">
        <f t="shared" si="8"/>
        <v>8</v>
      </c>
      <c r="V81" s="292">
        <v>0</v>
      </c>
      <c r="W81" s="53"/>
      <c r="X81" s="53"/>
      <c r="Y81" s="53"/>
      <c r="Z81" s="53"/>
      <c r="AA81" s="53"/>
      <c r="AB81" s="292">
        <v>0</v>
      </c>
      <c r="AC81" s="148">
        <f t="shared" si="9"/>
        <v>0</v>
      </c>
      <c r="AD81" s="53">
        <v>71</v>
      </c>
      <c r="AE81" s="53">
        <f t="shared" si="10"/>
        <v>28.4</v>
      </c>
      <c r="AF81" s="149">
        <v>10</v>
      </c>
      <c r="AG81" s="171">
        <f t="shared" si="11"/>
        <v>72.0229166666667</v>
      </c>
      <c r="AH81" s="172" t="s">
        <v>163</v>
      </c>
      <c r="AI81" s="53"/>
      <c r="AJ81" s="173"/>
    </row>
    <row r="82" ht="14.25" spans="1:36">
      <c r="A82" s="417">
        <v>76</v>
      </c>
      <c r="B82" s="418" t="s">
        <v>295</v>
      </c>
      <c r="C82" s="419">
        <v>73.125</v>
      </c>
      <c r="D82" s="418" t="s">
        <v>283</v>
      </c>
      <c r="E82" s="53"/>
      <c r="F82" s="53"/>
      <c r="G82" s="319">
        <v>73.125</v>
      </c>
      <c r="H82" s="420">
        <f t="shared" si="6"/>
        <v>25.59375</v>
      </c>
      <c r="I82" s="280">
        <v>100</v>
      </c>
      <c r="J82" s="53">
        <v>30</v>
      </c>
      <c r="K82" s="99">
        <v>20</v>
      </c>
      <c r="L82" s="53">
        <v>30</v>
      </c>
      <c r="M82" s="53">
        <v>80</v>
      </c>
      <c r="N82" s="53"/>
      <c r="O82" s="100"/>
      <c r="P82" s="53"/>
      <c r="Q82" s="53"/>
      <c r="R82" s="53"/>
      <c r="S82" s="53"/>
      <c r="T82" s="53">
        <f t="shared" si="7"/>
        <v>80</v>
      </c>
      <c r="U82" s="291">
        <f t="shared" si="8"/>
        <v>8</v>
      </c>
      <c r="V82" s="292">
        <v>0</v>
      </c>
      <c r="W82" s="53"/>
      <c r="X82" s="53"/>
      <c r="Y82" s="53"/>
      <c r="Z82" s="53"/>
      <c r="AA82" s="53"/>
      <c r="AB82" s="292">
        <v>0</v>
      </c>
      <c r="AC82" s="148">
        <f t="shared" si="9"/>
        <v>0</v>
      </c>
      <c r="AD82" s="53">
        <v>77</v>
      </c>
      <c r="AE82" s="53">
        <f t="shared" si="10"/>
        <v>30.8</v>
      </c>
      <c r="AF82" s="149"/>
      <c r="AG82" s="171">
        <f t="shared" si="11"/>
        <v>64.39375</v>
      </c>
      <c r="AH82" s="172" t="s">
        <v>296</v>
      </c>
      <c r="AI82" s="53"/>
      <c r="AJ82" s="173"/>
    </row>
    <row r="83" ht="14.25" spans="1:36">
      <c r="A83" s="417">
        <v>77</v>
      </c>
      <c r="B83" s="418" t="s">
        <v>297</v>
      </c>
      <c r="C83" s="419">
        <v>72.4583333333333</v>
      </c>
      <c r="D83" s="418" t="s">
        <v>262</v>
      </c>
      <c r="E83" s="53"/>
      <c r="F83" s="53"/>
      <c r="G83" s="319">
        <v>72.4583333333333</v>
      </c>
      <c r="H83" s="420">
        <f t="shared" si="6"/>
        <v>25.3604166666667</v>
      </c>
      <c r="I83" s="280">
        <v>100</v>
      </c>
      <c r="J83" s="53">
        <v>30</v>
      </c>
      <c r="K83" s="99">
        <v>20</v>
      </c>
      <c r="L83" s="53">
        <v>30</v>
      </c>
      <c r="M83" s="53">
        <v>80</v>
      </c>
      <c r="N83" s="53" t="s">
        <v>210</v>
      </c>
      <c r="O83" s="100"/>
      <c r="P83" s="53">
        <v>5</v>
      </c>
      <c r="Q83" s="53"/>
      <c r="R83" s="53"/>
      <c r="S83" s="53"/>
      <c r="T83" s="53">
        <f t="shared" si="7"/>
        <v>85</v>
      </c>
      <c r="U83" s="291">
        <f t="shared" si="8"/>
        <v>8.5</v>
      </c>
      <c r="V83" s="292">
        <v>0</v>
      </c>
      <c r="W83" s="53"/>
      <c r="X83" s="53"/>
      <c r="Y83" s="53"/>
      <c r="Z83" s="53"/>
      <c r="AA83" s="53"/>
      <c r="AB83" s="292">
        <v>0</v>
      </c>
      <c r="AC83" s="148">
        <f t="shared" si="9"/>
        <v>0</v>
      </c>
      <c r="AD83" s="53">
        <v>73</v>
      </c>
      <c r="AE83" s="53">
        <f t="shared" si="10"/>
        <v>29.2</v>
      </c>
      <c r="AF83" s="149">
        <v>10</v>
      </c>
      <c r="AG83" s="171">
        <f t="shared" si="11"/>
        <v>73.0604166666667</v>
      </c>
      <c r="AH83" s="172" t="s">
        <v>139</v>
      </c>
      <c r="AI83" s="74"/>
      <c r="AJ83" s="12"/>
    </row>
    <row r="84" ht="14.25" spans="1:36">
      <c r="A84" s="417">
        <v>78</v>
      </c>
      <c r="B84" s="418" t="s">
        <v>298</v>
      </c>
      <c r="C84" s="419">
        <v>72.4583333333333</v>
      </c>
      <c r="D84" s="418" t="s">
        <v>278</v>
      </c>
      <c r="E84" s="53"/>
      <c r="F84" s="53"/>
      <c r="G84" s="319">
        <v>72.4583333333333</v>
      </c>
      <c r="H84" s="420">
        <f t="shared" si="6"/>
        <v>25.3604166666667</v>
      </c>
      <c r="I84" s="280">
        <v>100</v>
      </c>
      <c r="J84" s="53">
        <v>30</v>
      </c>
      <c r="K84" s="99">
        <v>20</v>
      </c>
      <c r="L84" s="53">
        <v>30</v>
      </c>
      <c r="M84" s="53">
        <v>80</v>
      </c>
      <c r="N84" s="53"/>
      <c r="O84" s="100"/>
      <c r="P84" s="53"/>
      <c r="Q84" s="53"/>
      <c r="R84" s="53"/>
      <c r="S84" s="53"/>
      <c r="T84" s="53">
        <f t="shared" si="7"/>
        <v>80</v>
      </c>
      <c r="U84" s="291">
        <f t="shared" si="8"/>
        <v>8</v>
      </c>
      <c r="V84" s="292">
        <v>0</v>
      </c>
      <c r="W84" s="53"/>
      <c r="X84" s="53"/>
      <c r="Y84" s="53"/>
      <c r="Z84" s="53"/>
      <c r="AA84" s="53"/>
      <c r="AB84" s="292">
        <v>0</v>
      </c>
      <c r="AC84" s="148">
        <f t="shared" si="9"/>
        <v>0</v>
      </c>
      <c r="AD84" s="53">
        <v>74</v>
      </c>
      <c r="AE84" s="53">
        <f t="shared" si="10"/>
        <v>29.6</v>
      </c>
      <c r="AF84" s="149">
        <v>10</v>
      </c>
      <c r="AG84" s="171">
        <f t="shared" si="11"/>
        <v>72.9604166666666</v>
      </c>
      <c r="AH84" s="172" t="s">
        <v>165</v>
      </c>
      <c r="AI84" s="74"/>
      <c r="AJ84" s="173"/>
    </row>
    <row r="85" ht="14.25" spans="1:36">
      <c r="A85" s="417">
        <v>79</v>
      </c>
      <c r="B85" s="418" t="s">
        <v>299</v>
      </c>
      <c r="C85" s="419">
        <v>72.125</v>
      </c>
      <c r="D85" s="418" t="s">
        <v>276</v>
      </c>
      <c r="E85" s="53"/>
      <c r="F85" s="53"/>
      <c r="G85" s="319">
        <v>72.125</v>
      </c>
      <c r="H85" s="420">
        <f t="shared" si="6"/>
        <v>25.24375</v>
      </c>
      <c r="I85" s="280">
        <v>100</v>
      </c>
      <c r="J85" s="53">
        <v>30</v>
      </c>
      <c r="K85" s="99">
        <v>20</v>
      </c>
      <c r="L85" s="53">
        <v>30</v>
      </c>
      <c r="M85" s="53">
        <v>80</v>
      </c>
      <c r="N85" s="53"/>
      <c r="O85" s="100"/>
      <c r="P85" s="53"/>
      <c r="Q85" s="53"/>
      <c r="R85" s="53"/>
      <c r="S85" s="53"/>
      <c r="T85" s="53">
        <f t="shared" si="7"/>
        <v>80</v>
      </c>
      <c r="U85" s="291">
        <f t="shared" si="8"/>
        <v>8</v>
      </c>
      <c r="V85" s="292">
        <v>0</v>
      </c>
      <c r="W85" s="53"/>
      <c r="X85" s="53"/>
      <c r="Y85" s="53"/>
      <c r="Z85" s="53"/>
      <c r="AA85" s="53"/>
      <c r="AB85" s="292">
        <v>0</v>
      </c>
      <c r="AC85" s="148">
        <f t="shared" si="9"/>
        <v>0</v>
      </c>
      <c r="AD85" s="53">
        <v>75</v>
      </c>
      <c r="AE85" s="53">
        <f t="shared" si="10"/>
        <v>30</v>
      </c>
      <c r="AF85" s="149">
        <v>10</v>
      </c>
      <c r="AG85" s="171">
        <f t="shared" si="11"/>
        <v>73.24375</v>
      </c>
      <c r="AH85" s="172" t="s">
        <v>104</v>
      </c>
      <c r="AI85" s="74"/>
      <c r="AJ85" s="173"/>
    </row>
    <row r="86" ht="14.25" spans="1:36">
      <c r="A86" s="417">
        <v>80</v>
      </c>
      <c r="B86" s="418" t="s">
        <v>300</v>
      </c>
      <c r="C86" s="419">
        <v>71.9166666666667</v>
      </c>
      <c r="D86" s="418" t="s">
        <v>269</v>
      </c>
      <c r="E86" s="53"/>
      <c r="F86" s="53"/>
      <c r="G86" s="319">
        <v>71.9166666666667</v>
      </c>
      <c r="H86" s="420">
        <f t="shared" si="6"/>
        <v>25.1708333333333</v>
      </c>
      <c r="I86" s="280">
        <v>100</v>
      </c>
      <c r="J86" s="53">
        <v>30</v>
      </c>
      <c r="K86" s="99">
        <v>20</v>
      </c>
      <c r="L86" s="53">
        <v>30</v>
      </c>
      <c r="M86" s="53">
        <v>80</v>
      </c>
      <c r="N86" s="53"/>
      <c r="O86" s="100"/>
      <c r="P86" s="53"/>
      <c r="Q86" s="53"/>
      <c r="R86" s="53"/>
      <c r="S86" s="53"/>
      <c r="T86" s="53">
        <f t="shared" si="7"/>
        <v>80</v>
      </c>
      <c r="U86" s="291">
        <f t="shared" si="8"/>
        <v>8</v>
      </c>
      <c r="V86" s="292">
        <v>0</v>
      </c>
      <c r="W86" s="53"/>
      <c r="X86" s="53"/>
      <c r="Y86" s="53"/>
      <c r="Z86" s="53"/>
      <c r="AA86" s="53"/>
      <c r="AB86" s="292">
        <v>0</v>
      </c>
      <c r="AC86" s="148">
        <f t="shared" si="9"/>
        <v>0</v>
      </c>
      <c r="AD86" s="53">
        <v>76</v>
      </c>
      <c r="AE86" s="53">
        <f t="shared" si="10"/>
        <v>30.4</v>
      </c>
      <c r="AF86" s="149">
        <v>10</v>
      </c>
      <c r="AG86" s="171">
        <f t="shared" si="11"/>
        <v>73.5708333333334</v>
      </c>
      <c r="AH86" s="172" t="s">
        <v>155</v>
      </c>
      <c r="AI86" s="278"/>
      <c r="AJ86" s="173"/>
    </row>
    <row r="87" ht="14.25" spans="1:36">
      <c r="A87" s="417">
        <v>81</v>
      </c>
      <c r="B87" s="418" t="s">
        <v>301</v>
      </c>
      <c r="C87" s="419">
        <v>71.75</v>
      </c>
      <c r="D87" s="418" t="s">
        <v>281</v>
      </c>
      <c r="E87" s="53"/>
      <c r="F87" s="53"/>
      <c r="G87" s="319">
        <v>71.75</v>
      </c>
      <c r="H87" s="420">
        <f t="shared" si="6"/>
        <v>25.1125</v>
      </c>
      <c r="I87" s="280">
        <v>100</v>
      </c>
      <c r="J87" s="53">
        <v>30</v>
      </c>
      <c r="K87" s="99">
        <v>20</v>
      </c>
      <c r="L87" s="53">
        <v>30</v>
      </c>
      <c r="M87" s="53">
        <v>80</v>
      </c>
      <c r="N87" s="53"/>
      <c r="O87" s="100"/>
      <c r="P87" s="53"/>
      <c r="Q87" s="53"/>
      <c r="R87" s="53"/>
      <c r="S87" s="53"/>
      <c r="T87" s="53">
        <f t="shared" si="7"/>
        <v>80</v>
      </c>
      <c r="U87" s="291">
        <f t="shared" si="8"/>
        <v>8</v>
      </c>
      <c r="V87" s="292">
        <v>0</v>
      </c>
      <c r="W87" s="53"/>
      <c r="X87" s="53"/>
      <c r="Y87" s="53"/>
      <c r="Z87" s="53"/>
      <c r="AA87" s="53"/>
      <c r="AB87" s="292">
        <v>0</v>
      </c>
      <c r="AC87" s="148">
        <f t="shared" si="9"/>
        <v>0</v>
      </c>
      <c r="AD87" s="53">
        <v>71</v>
      </c>
      <c r="AE87" s="53">
        <f t="shared" si="10"/>
        <v>28.4</v>
      </c>
      <c r="AF87" s="149"/>
      <c r="AG87" s="171">
        <f t="shared" si="11"/>
        <v>61.5125</v>
      </c>
      <c r="AH87" s="172" t="s">
        <v>302</v>
      </c>
      <c r="AI87" s="434"/>
      <c r="AJ87" s="173"/>
    </row>
    <row r="88" ht="14.25" spans="1:36">
      <c r="A88" s="417">
        <v>82</v>
      </c>
      <c r="B88" s="418" t="s">
        <v>303</v>
      </c>
      <c r="C88" s="419">
        <v>70</v>
      </c>
      <c r="D88" s="418" t="s">
        <v>296</v>
      </c>
      <c r="E88" s="53"/>
      <c r="F88" s="53"/>
      <c r="G88" s="319">
        <v>70</v>
      </c>
      <c r="H88" s="420">
        <f t="shared" si="6"/>
        <v>24.5</v>
      </c>
      <c r="I88" s="280">
        <v>100</v>
      </c>
      <c r="J88" s="53">
        <v>30</v>
      </c>
      <c r="K88" s="99">
        <v>20</v>
      </c>
      <c r="L88" s="53">
        <v>30</v>
      </c>
      <c r="M88" s="53">
        <v>80</v>
      </c>
      <c r="N88" s="53"/>
      <c r="O88" s="100"/>
      <c r="P88" s="53"/>
      <c r="Q88" s="53"/>
      <c r="R88" s="53"/>
      <c r="S88" s="53"/>
      <c r="T88" s="53">
        <f t="shared" si="7"/>
        <v>80</v>
      </c>
      <c r="U88" s="291">
        <f t="shared" si="8"/>
        <v>8</v>
      </c>
      <c r="V88" s="292">
        <v>0</v>
      </c>
      <c r="W88" s="53"/>
      <c r="X88" s="53"/>
      <c r="Y88" s="53"/>
      <c r="Z88" s="53"/>
      <c r="AA88" s="53"/>
      <c r="AB88" s="292">
        <v>0</v>
      </c>
      <c r="AC88" s="148">
        <f t="shared" si="9"/>
        <v>0</v>
      </c>
      <c r="AD88" s="53">
        <v>65</v>
      </c>
      <c r="AE88" s="53">
        <f t="shared" si="10"/>
        <v>26</v>
      </c>
      <c r="AF88" s="149">
        <v>10</v>
      </c>
      <c r="AG88" s="171">
        <f t="shared" si="11"/>
        <v>68.5</v>
      </c>
      <c r="AH88" s="172" t="s">
        <v>192</v>
      </c>
      <c r="AI88" s="74"/>
      <c r="AJ88" s="173"/>
    </row>
    <row r="89" ht="14.25" spans="1:36">
      <c r="A89" s="417">
        <v>83</v>
      </c>
      <c r="B89" s="418" t="s">
        <v>304</v>
      </c>
      <c r="C89" s="419">
        <v>68.25</v>
      </c>
      <c r="D89" s="418" t="s">
        <v>293</v>
      </c>
      <c r="E89" s="53"/>
      <c r="F89" s="53"/>
      <c r="G89" s="319">
        <v>68.25</v>
      </c>
      <c r="H89" s="420">
        <f t="shared" si="6"/>
        <v>23.8875</v>
      </c>
      <c r="I89" s="280">
        <v>100</v>
      </c>
      <c r="J89" s="53">
        <v>30</v>
      </c>
      <c r="K89" s="99">
        <v>20</v>
      </c>
      <c r="L89" s="53">
        <v>30</v>
      </c>
      <c r="M89" s="53">
        <v>80</v>
      </c>
      <c r="N89" s="53"/>
      <c r="O89" s="100"/>
      <c r="P89" s="53"/>
      <c r="Q89" s="53"/>
      <c r="R89" s="53"/>
      <c r="S89" s="53"/>
      <c r="T89" s="53">
        <f t="shared" si="7"/>
        <v>80</v>
      </c>
      <c r="U89" s="291">
        <f t="shared" si="8"/>
        <v>8</v>
      </c>
      <c r="V89" s="292">
        <v>0</v>
      </c>
      <c r="W89" s="53"/>
      <c r="X89" s="53"/>
      <c r="Y89" s="53"/>
      <c r="Z89" s="53"/>
      <c r="AA89" s="53"/>
      <c r="AB89" s="292">
        <v>0</v>
      </c>
      <c r="AC89" s="148">
        <f t="shared" si="9"/>
        <v>0</v>
      </c>
      <c r="AD89" s="53">
        <v>68</v>
      </c>
      <c r="AE89" s="53">
        <f t="shared" si="10"/>
        <v>27.2</v>
      </c>
      <c r="AF89" s="149">
        <v>10</v>
      </c>
      <c r="AG89" s="171">
        <f t="shared" si="11"/>
        <v>69.0875</v>
      </c>
      <c r="AH89" s="172" t="s">
        <v>184</v>
      </c>
      <c r="AI89" s="232"/>
      <c r="AJ89" s="413"/>
    </row>
    <row r="90" ht="14.25" spans="1:36">
      <c r="A90" s="417">
        <v>84</v>
      </c>
      <c r="B90" s="418" t="s">
        <v>305</v>
      </c>
      <c r="C90" s="419">
        <v>67.9583333333333</v>
      </c>
      <c r="D90" s="418" t="s">
        <v>288</v>
      </c>
      <c r="E90" s="75"/>
      <c r="F90" s="75"/>
      <c r="G90" s="319">
        <v>67.9583333333333</v>
      </c>
      <c r="H90" s="420">
        <f t="shared" si="6"/>
        <v>23.7854166666667</v>
      </c>
      <c r="I90" s="280">
        <v>100</v>
      </c>
      <c r="J90" s="53">
        <v>30</v>
      </c>
      <c r="K90" s="99">
        <v>20</v>
      </c>
      <c r="L90" s="53">
        <v>30</v>
      </c>
      <c r="M90" s="53">
        <v>80</v>
      </c>
      <c r="N90" s="53" t="s">
        <v>78</v>
      </c>
      <c r="O90" s="100"/>
      <c r="P90" s="53">
        <v>5</v>
      </c>
      <c r="Q90" s="53"/>
      <c r="R90" s="53"/>
      <c r="S90" s="53"/>
      <c r="T90" s="53">
        <f t="shared" si="7"/>
        <v>85</v>
      </c>
      <c r="U90" s="291">
        <f t="shared" si="8"/>
        <v>8.5</v>
      </c>
      <c r="V90" s="292">
        <v>0</v>
      </c>
      <c r="W90" s="53"/>
      <c r="X90" s="53"/>
      <c r="Y90" s="53"/>
      <c r="Z90" s="53"/>
      <c r="AA90" s="53"/>
      <c r="AB90" s="292">
        <v>0</v>
      </c>
      <c r="AC90" s="148">
        <f t="shared" si="9"/>
        <v>0</v>
      </c>
      <c r="AD90" s="53">
        <v>64</v>
      </c>
      <c r="AE90" s="53">
        <f t="shared" si="10"/>
        <v>25.6</v>
      </c>
      <c r="AF90" s="149">
        <v>10</v>
      </c>
      <c r="AG90" s="171">
        <f t="shared" si="11"/>
        <v>67.8854166666667</v>
      </c>
      <c r="AH90" s="172" t="s">
        <v>195</v>
      </c>
      <c r="AI90" s="74"/>
      <c r="AJ90" s="173"/>
    </row>
    <row r="91" ht="14.25" spans="1:36">
      <c r="A91" s="426">
        <v>85</v>
      </c>
      <c r="B91" s="427" t="s">
        <v>306</v>
      </c>
      <c r="C91" s="428">
        <v>61.7083333333333</v>
      </c>
      <c r="D91" s="427" t="s">
        <v>302</v>
      </c>
      <c r="E91" s="71"/>
      <c r="F91" s="71"/>
      <c r="G91" s="429">
        <v>61.7083333333333</v>
      </c>
      <c r="H91" s="430">
        <f t="shared" si="6"/>
        <v>21.5979166666667</v>
      </c>
      <c r="I91" s="429">
        <v>100</v>
      </c>
      <c r="J91" s="71">
        <v>30</v>
      </c>
      <c r="K91" s="103">
        <v>20</v>
      </c>
      <c r="L91" s="71">
        <v>30</v>
      </c>
      <c r="M91" s="71">
        <v>80</v>
      </c>
      <c r="N91" s="71"/>
      <c r="O91" s="104"/>
      <c r="P91" s="71"/>
      <c r="Q91" s="71">
        <v>5</v>
      </c>
      <c r="R91" s="71"/>
      <c r="S91" s="71">
        <v>5</v>
      </c>
      <c r="T91" s="71">
        <f t="shared" si="7"/>
        <v>75</v>
      </c>
      <c r="U91" s="432">
        <f t="shared" si="8"/>
        <v>7.5</v>
      </c>
      <c r="V91" s="433">
        <v>0</v>
      </c>
      <c r="W91" s="71"/>
      <c r="X91" s="71"/>
      <c r="Y91" s="71"/>
      <c r="Z91" s="71"/>
      <c r="AA91" s="71"/>
      <c r="AB91" s="433">
        <v>0</v>
      </c>
      <c r="AC91" s="155">
        <f t="shared" si="9"/>
        <v>0</v>
      </c>
      <c r="AD91" s="71">
        <v>68</v>
      </c>
      <c r="AE91" s="71">
        <f t="shared" si="10"/>
        <v>27.2</v>
      </c>
      <c r="AF91" s="156">
        <v>10</v>
      </c>
      <c r="AG91" s="177">
        <f t="shared" si="11"/>
        <v>66.2979166666667</v>
      </c>
      <c r="AH91" s="435" t="s">
        <v>292</v>
      </c>
      <c r="AI91" s="71"/>
      <c r="AJ91" s="198"/>
    </row>
    <row r="92" ht="14.25" spans="1:36">
      <c r="A92" s="426">
        <v>86</v>
      </c>
      <c r="B92" s="427" t="s">
        <v>307</v>
      </c>
      <c r="C92" s="428">
        <v>40.5</v>
      </c>
      <c r="D92" s="427" t="s">
        <v>308</v>
      </c>
      <c r="E92" s="71"/>
      <c r="F92" s="71"/>
      <c r="G92" s="431">
        <v>40.5</v>
      </c>
      <c r="H92" s="430">
        <f t="shared" si="6"/>
        <v>14.175</v>
      </c>
      <c r="I92" s="429">
        <v>100</v>
      </c>
      <c r="J92" s="71">
        <v>30</v>
      </c>
      <c r="K92" s="103">
        <v>20</v>
      </c>
      <c r="L92" s="71">
        <v>30</v>
      </c>
      <c r="M92" s="71">
        <v>80</v>
      </c>
      <c r="N92" s="71"/>
      <c r="O92" s="104"/>
      <c r="P92" s="71"/>
      <c r="Q92" s="71">
        <v>25</v>
      </c>
      <c r="R92" s="71"/>
      <c r="S92" s="71">
        <v>25</v>
      </c>
      <c r="T92" s="71">
        <f t="shared" si="7"/>
        <v>55</v>
      </c>
      <c r="U92" s="432">
        <f t="shared" si="8"/>
        <v>5.5</v>
      </c>
      <c r="V92" s="433">
        <v>0</v>
      </c>
      <c r="W92" s="71"/>
      <c r="X92" s="71"/>
      <c r="Y92" s="71"/>
      <c r="Z92" s="71"/>
      <c r="AA92" s="71"/>
      <c r="AB92" s="433">
        <v>0</v>
      </c>
      <c r="AC92" s="155">
        <f t="shared" si="9"/>
        <v>0</v>
      </c>
      <c r="AD92" s="71">
        <v>63</v>
      </c>
      <c r="AE92" s="71">
        <f t="shared" si="10"/>
        <v>25.2</v>
      </c>
      <c r="AF92" s="156">
        <v>10</v>
      </c>
      <c r="AG92" s="177">
        <f t="shared" si="11"/>
        <v>54.875</v>
      </c>
      <c r="AH92" s="435" t="s">
        <v>308</v>
      </c>
      <c r="AI92" s="181"/>
      <c r="AJ92" s="198"/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3"/>
  <sheetViews>
    <sheetView workbookViewId="0">
      <selection activeCell="AH17" sqref="AH17"/>
    </sheetView>
  </sheetViews>
  <sheetFormatPr defaultColWidth="9" defaultRowHeight="13.5"/>
  <sheetData>
    <row r="1" ht="23.25" spans="1:36">
      <c r="A1" s="18" t="s">
        <v>203</v>
      </c>
      <c r="B1" s="18"/>
      <c r="C1" s="19"/>
      <c r="D1" s="20"/>
      <c r="E1" s="19"/>
      <c r="F1" s="19"/>
      <c r="G1" s="19"/>
      <c r="H1" s="21"/>
      <c r="I1" s="19"/>
      <c r="J1" s="19"/>
      <c r="K1" s="19"/>
      <c r="L1" s="19"/>
      <c r="M1" s="19"/>
      <c r="N1" s="19"/>
      <c r="O1" s="20"/>
      <c r="P1" s="19"/>
      <c r="Q1" s="19"/>
      <c r="R1" s="19"/>
      <c r="S1" s="19"/>
      <c r="T1" s="21"/>
      <c r="U1" s="21"/>
      <c r="V1" s="19"/>
      <c r="W1" s="19"/>
      <c r="X1" s="19"/>
      <c r="Y1" s="19"/>
      <c r="Z1" s="19"/>
      <c r="AA1" s="19"/>
      <c r="AB1" s="19"/>
      <c r="AC1" s="19"/>
      <c r="AD1" s="134"/>
      <c r="AE1" s="135"/>
      <c r="AF1" s="135"/>
      <c r="AG1" s="21"/>
      <c r="AH1" s="19"/>
      <c r="AI1" s="19"/>
      <c r="AJ1" s="159"/>
    </row>
    <row r="2" ht="18.75" spans="1:36">
      <c r="A2" s="22" t="s">
        <v>1</v>
      </c>
      <c r="B2" s="23" t="s">
        <v>2</v>
      </c>
      <c r="C2" s="24" t="s">
        <v>3</v>
      </c>
      <c r="D2" s="25"/>
      <c r="E2" s="26"/>
      <c r="F2" s="26"/>
      <c r="G2" s="26"/>
      <c r="H2" s="27"/>
      <c r="I2" s="87" t="s">
        <v>4</v>
      </c>
      <c r="J2" s="88"/>
      <c r="K2" s="88"/>
      <c r="L2" s="88"/>
      <c r="M2" s="88"/>
      <c r="N2" s="88"/>
      <c r="O2" s="89"/>
      <c r="P2" s="88"/>
      <c r="Q2" s="88"/>
      <c r="R2" s="88"/>
      <c r="S2" s="88"/>
      <c r="T2" s="111"/>
      <c r="U2" s="111"/>
      <c r="V2" s="87" t="s">
        <v>5</v>
      </c>
      <c r="W2" s="88"/>
      <c r="X2" s="88"/>
      <c r="Y2" s="88"/>
      <c r="Z2" s="88"/>
      <c r="AA2" s="88"/>
      <c r="AB2" s="88"/>
      <c r="AC2" s="88"/>
      <c r="AD2" s="136"/>
      <c r="AE2" s="137"/>
      <c r="AF2" s="136"/>
      <c r="AG2" s="160" t="s">
        <v>6</v>
      </c>
      <c r="AH2" s="405" t="s">
        <v>7</v>
      </c>
      <c r="AI2" s="162" t="s">
        <v>8</v>
      </c>
      <c r="AJ2" s="159"/>
    </row>
    <row r="3" ht="14.25" spans="1:36">
      <c r="A3" s="28"/>
      <c r="B3" s="29" t="s">
        <v>9</v>
      </c>
      <c r="C3" s="30" t="s">
        <v>10</v>
      </c>
      <c r="D3" s="31" t="s">
        <v>11</v>
      </c>
      <c r="E3" s="32" t="s">
        <v>12</v>
      </c>
      <c r="F3" s="32"/>
      <c r="G3" s="33" t="s">
        <v>13</v>
      </c>
      <c r="H3" s="34" t="s">
        <v>14</v>
      </c>
      <c r="I3" s="90" t="s">
        <v>15</v>
      </c>
      <c r="J3" s="91"/>
      <c r="K3" s="91"/>
      <c r="L3" s="91"/>
      <c r="M3" s="92"/>
      <c r="N3" s="91"/>
      <c r="O3" s="93"/>
      <c r="P3" s="92"/>
      <c r="Q3" s="112" t="s">
        <v>16</v>
      </c>
      <c r="R3" s="91"/>
      <c r="S3" s="92"/>
      <c r="T3" s="113" t="s">
        <v>17</v>
      </c>
      <c r="U3" s="114" t="s">
        <v>18</v>
      </c>
      <c r="V3" s="115" t="s">
        <v>19</v>
      </c>
      <c r="W3" s="112" t="s">
        <v>20</v>
      </c>
      <c r="X3" s="91"/>
      <c r="Y3" s="91"/>
      <c r="Z3" s="91"/>
      <c r="AA3" s="91"/>
      <c r="AB3" s="138" t="s">
        <v>21</v>
      </c>
      <c r="AC3" s="139" t="s">
        <v>22</v>
      </c>
      <c r="AD3" s="138" t="s">
        <v>23</v>
      </c>
      <c r="AE3" s="92" t="s">
        <v>24</v>
      </c>
      <c r="AF3" s="140" t="s">
        <v>25</v>
      </c>
      <c r="AG3" s="163"/>
      <c r="AH3" s="406"/>
      <c r="AI3" s="165"/>
      <c r="AJ3" s="159"/>
    </row>
    <row r="4" ht="24" spans="1:36">
      <c r="A4" s="28"/>
      <c r="B4" s="35"/>
      <c r="C4" s="36"/>
      <c r="D4" s="37"/>
      <c r="E4" s="38" t="s">
        <v>26</v>
      </c>
      <c r="F4" s="38" t="s">
        <v>27</v>
      </c>
      <c r="G4" s="33"/>
      <c r="H4" s="39"/>
      <c r="I4" s="94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95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116"/>
      <c r="U4" s="117"/>
      <c r="V4" s="11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138"/>
      <c r="AE4" s="92"/>
      <c r="AF4" s="142"/>
      <c r="AG4" s="166"/>
      <c r="AH4" s="407"/>
      <c r="AI4" s="167"/>
      <c r="AJ4" s="159"/>
    </row>
    <row r="5" ht="14.25" spans="1:36">
      <c r="A5" s="40"/>
      <c r="B5" s="41" t="s">
        <v>44</v>
      </c>
      <c r="C5" s="36"/>
      <c r="D5" s="37"/>
      <c r="E5" s="38"/>
      <c r="F5" s="38"/>
      <c r="G5" s="42"/>
      <c r="H5" s="43"/>
      <c r="I5" s="96"/>
      <c r="J5" s="97"/>
      <c r="K5" s="97"/>
      <c r="L5" s="97"/>
      <c r="M5" s="32"/>
      <c r="N5" s="97"/>
      <c r="O5" s="98"/>
      <c r="P5" s="32"/>
      <c r="Q5" s="97"/>
      <c r="R5" s="119"/>
      <c r="S5" s="120"/>
      <c r="T5" s="53"/>
      <c r="U5" s="291"/>
      <c r="V5" s="122"/>
      <c r="W5" s="97"/>
      <c r="X5" s="97"/>
      <c r="Y5" s="97"/>
      <c r="Z5" s="97"/>
      <c r="AA5" s="97"/>
      <c r="AB5" s="143"/>
      <c r="AC5" s="144"/>
      <c r="AD5" s="401"/>
      <c r="AE5" s="42"/>
      <c r="AF5" s="145"/>
      <c r="AG5" s="168"/>
      <c r="AH5" s="408"/>
      <c r="AI5" s="47"/>
      <c r="AJ5" s="159"/>
    </row>
    <row r="6" ht="14.25" spans="1:36">
      <c r="A6" s="44" t="s">
        <v>45</v>
      </c>
      <c r="B6" s="41" t="s">
        <v>46</v>
      </c>
      <c r="C6" s="45"/>
      <c r="D6" s="46"/>
      <c r="E6" s="47"/>
      <c r="F6" s="47"/>
      <c r="G6" s="47"/>
      <c r="H6" s="48"/>
      <c r="I6" s="45"/>
      <c r="J6" s="47"/>
      <c r="K6" s="47"/>
      <c r="L6" s="47"/>
      <c r="M6" s="47"/>
      <c r="N6" s="47"/>
      <c r="O6" s="46"/>
      <c r="P6" s="47"/>
      <c r="Q6" s="47"/>
      <c r="R6" s="47"/>
      <c r="S6" s="47"/>
      <c r="T6" s="53"/>
      <c r="U6" s="291"/>
      <c r="V6" s="125"/>
      <c r="W6" s="47"/>
      <c r="X6" s="47"/>
      <c r="Y6" s="47"/>
      <c r="Z6" s="47"/>
      <c r="AA6" s="47"/>
      <c r="AB6" s="125"/>
      <c r="AC6" s="146"/>
      <c r="AD6" s="401"/>
      <c r="AE6" s="47"/>
      <c r="AF6" s="147"/>
      <c r="AG6" s="170"/>
      <c r="AH6" s="409"/>
      <c r="AI6" s="47"/>
      <c r="AJ6" s="159"/>
    </row>
    <row r="7" ht="14.25" spans="1:36">
      <c r="A7" s="49">
        <v>1</v>
      </c>
      <c r="B7" s="386" t="s">
        <v>309</v>
      </c>
      <c r="C7" s="280">
        <v>95.5</v>
      </c>
      <c r="D7" s="52" t="s">
        <v>48</v>
      </c>
      <c r="E7" s="53"/>
      <c r="F7" s="53"/>
      <c r="G7" s="280">
        <v>95.5</v>
      </c>
      <c r="H7" s="54">
        <v>66.85</v>
      </c>
      <c r="I7" s="280">
        <v>20</v>
      </c>
      <c r="J7" s="53">
        <v>20</v>
      </c>
      <c r="K7" s="99">
        <v>20</v>
      </c>
      <c r="L7" s="53">
        <v>20</v>
      </c>
      <c r="M7" s="53">
        <v>80</v>
      </c>
      <c r="N7" s="53" t="s">
        <v>310</v>
      </c>
      <c r="O7" s="100"/>
      <c r="P7" s="53">
        <v>5</v>
      </c>
      <c r="Q7" s="53"/>
      <c r="R7" s="53"/>
      <c r="S7" s="53"/>
      <c r="T7" s="53">
        <v>80</v>
      </c>
      <c r="U7" s="291">
        <v>17</v>
      </c>
      <c r="V7" s="292"/>
      <c r="W7" s="53"/>
      <c r="X7" s="53"/>
      <c r="Y7" s="53"/>
      <c r="Z7" s="53"/>
      <c r="AA7" s="53"/>
      <c r="AB7" s="292"/>
      <c r="AC7" s="148"/>
      <c r="AD7" s="401">
        <v>94</v>
      </c>
      <c r="AE7" s="53">
        <f t="shared" ref="AE7:AE43" si="0">AD7*0.8</f>
        <v>75.2</v>
      </c>
      <c r="AF7" s="149">
        <v>10</v>
      </c>
      <c r="AG7" s="171">
        <f>U7+H7</f>
        <v>83.85</v>
      </c>
      <c r="AH7" s="410">
        <v>1</v>
      </c>
      <c r="AI7" s="53" t="s">
        <v>50</v>
      </c>
      <c r="AJ7" s="299"/>
    </row>
    <row r="8" ht="14.25" spans="1:36">
      <c r="A8" s="49">
        <v>2</v>
      </c>
      <c r="B8" s="386" t="s">
        <v>311</v>
      </c>
      <c r="C8" s="280">
        <v>92.5</v>
      </c>
      <c r="D8" s="52" t="s">
        <v>52</v>
      </c>
      <c r="E8" s="53"/>
      <c r="F8" s="53"/>
      <c r="G8" s="280">
        <v>92.5</v>
      </c>
      <c r="H8" s="54">
        <v>64.75</v>
      </c>
      <c r="I8" s="280">
        <v>20</v>
      </c>
      <c r="J8" s="53">
        <v>20</v>
      </c>
      <c r="K8" s="99">
        <v>20</v>
      </c>
      <c r="L8" s="53">
        <v>20</v>
      </c>
      <c r="M8" s="53">
        <v>80</v>
      </c>
      <c r="N8" s="53"/>
      <c r="O8" s="100"/>
      <c r="P8" s="53"/>
      <c r="Q8" s="53"/>
      <c r="R8" s="53"/>
      <c r="S8" s="53"/>
      <c r="T8" s="53">
        <v>80</v>
      </c>
      <c r="U8" s="291">
        <v>16</v>
      </c>
      <c r="V8" s="292"/>
      <c r="W8" s="53"/>
      <c r="X8" s="53"/>
      <c r="Y8" s="53"/>
      <c r="Z8" s="53"/>
      <c r="AA8" s="53"/>
      <c r="AB8" s="292"/>
      <c r="AC8" s="148"/>
      <c r="AD8" s="401">
        <v>94</v>
      </c>
      <c r="AE8" s="53">
        <f t="shared" si="0"/>
        <v>75.2</v>
      </c>
      <c r="AF8" s="149">
        <v>10</v>
      </c>
      <c r="AG8" s="171">
        <v>80.75</v>
      </c>
      <c r="AH8" s="410">
        <v>2</v>
      </c>
      <c r="AI8" s="53" t="s">
        <v>50</v>
      </c>
      <c r="AJ8" s="299"/>
    </row>
    <row r="9" ht="14.25" spans="1:36">
      <c r="A9" s="49">
        <v>3</v>
      </c>
      <c r="B9" s="387" t="s">
        <v>312</v>
      </c>
      <c r="C9" s="319">
        <v>91</v>
      </c>
      <c r="D9" s="52" t="s">
        <v>57</v>
      </c>
      <c r="E9" s="53"/>
      <c r="F9" s="53"/>
      <c r="G9" s="319">
        <v>91</v>
      </c>
      <c r="H9" s="54">
        <v>63.7</v>
      </c>
      <c r="I9" s="280">
        <v>20</v>
      </c>
      <c r="J9" s="53">
        <v>20</v>
      </c>
      <c r="K9" s="99">
        <v>20</v>
      </c>
      <c r="L9" s="53">
        <v>20</v>
      </c>
      <c r="M9" s="53">
        <v>80</v>
      </c>
      <c r="N9" s="53"/>
      <c r="O9" s="100"/>
      <c r="P9" s="53"/>
      <c r="Q9" s="53"/>
      <c r="R9" s="53"/>
      <c r="S9" s="53"/>
      <c r="T9" s="53">
        <v>80</v>
      </c>
      <c r="U9" s="291">
        <v>16</v>
      </c>
      <c r="V9" s="292"/>
      <c r="W9" s="53"/>
      <c r="X9" s="53"/>
      <c r="Y9" s="53"/>
      <c r="Z9" s="53"/>
      <c r="AA9" s="53"/>
      <c r="AB9" s="292"/>
      <c r="AC9" s="148"/>
      <c r="AD9" s="401">
        <v>84</v>
      </c>
      <c r="AE9" s="53">
        <f t="shared" si="0"/>
        <v>67.2</v>
      </c>
      <c r="AF9" s="149">
        <v>10</v>
      </c>
      <c r="AG9" s="171">
        <v>79.7</v>
      </c>
      <c r="AH9" s="410">
        <v>3</v>
      </c>
      <c r="AI9" s="53" t="s">
        <v>63</v>
      </c>
      <c r="AJ9" s="299"/>
    </row>
    <row r="10" ht="14.25" spans="1:36">
      <c r="A10" s="60">
        <v>4</v>
      </c>
      <c r="B10" s="388" t="s">
        <v>313</v>
      </c>
      <c r="C10" s="389">
        <v>91</v>
      </c>
      <c r="D10" s="63" t="s">
        <v>59</v>
      </c>
      <c r="E10" s="64"/>
      <c r="F10" s="64"/>
      <c r="G10" s="389">
        <v>91</v>
      </c>
      <c r="H10" s="66">
        <v>63.7</v>
      </c>
      <c r="I10" s="395">
        <v>20</v>
      </c>
      <c r="J10" s="64">
        <v>20</v>
      </c>
      <c r="K10" s="101">
        <v>20</v>
      </c>
      <c r="L10" s="64">
        <v>20</v>
      </c>
      <c r="M10" s="64">
        <v>80</v>
      </c>
      <c r="N10" s="64"/>
      <c r="O10" s="102"/>
      <c r="P10" s="64"/>
      <c r="Q10" s="64"/>
      <c r="R10" s="64"/>
      <c r="S10" s="64"/>
      <c r="T10" s="64">
        <v>80</v>
      </c>
      <c r="U10" s="397">
        <v>16</v>
      </c>
      <c r="V10" s="398"/>
      <c r="W10" s="64"/>
      <c r="X10" s="64"/>
      <c r="Y10" s="64"/>
      <c r="Z10" s="64"/>
      <c r="AA10" s="64"/>
      <c r="AB10" s="398"/>
      <c r="AC10" s="152"/>
      <c r="AD10" s="402">
        <v>83</v>
      </c>
      <c r="AE10" s="64">
        <f t="shared" si="0"/>
        <v>66.4</v>
      </c>
      <c r="AF10" s="157">
        <v>10</v>
      </c>
      <c r="AG10" s="174">
        <v>79.7</v>
      </c>
      <c r="AH10" s="411">
        <v>4</v>
      </c>
      <c r="AI10" s="64" t="s">
        <v>63</v>
      </c>
      <c r="AJ10" s="412" t="s">
        <v>69</v>
      </c>
    </row>
    <row r="11" ht="14.25" spans="1:36">
      <c r="A11" s="49">
        <v>5</v>
      </c>
      <c r="B11" s="387" t="s">
        <v>314</v>
      </c>
      <c r="C11" s="319">
        <v>90.5</v>
      </c>
      <c r="D11" s="52" t="s">
        <v>61</v>
      </c>
      <c r="E11" s="53"/>
      <c r="F11" s="53"/>
      <c r="G11" s="319">
        <v>90.5</v>
      </c>
      <c r="H11" s="54">
        <v>63.35</v>
      </c>
      <c r="I11" s="280">
        <v>20</v>
      </c>
      <c r="J11" s="53">
        <v>20</v>
      </c>
      <c r="K11" s="99">
        <v>20</v>
      </c>
      <c r="L11" s="53">
        <v>20</v>
      </c>
      <c r="M11" s="53">
        <v>80</v>
      </c>
      <c r="N11" s="53"/>
      <c r="O11" s="100"/>
      <c r="P11" s="53"/>
      <c r="Q11" s="53"/>
      <c r="R11" s="53"/>
      <c r="S11" s="53"/>
      <c r="T11" s="53">
        <v>80</v>
      </c>
      <c r="U11" s="291">
        <v>16</v>
      </c>
      <c r="V11" s="292"/>
      <c r="W11" s="53"/>
      <c r="X11" s="53"/>
      <c r="Y11" s="53"/>
      <c r="Z11" s="53"/>
      <c r="AA11" s="53"/>
      <c r="AB11" s="292"/>
      <c r="AC11" s="148"/>
      <c r="AD11" s="401">
        <v>84</v>
      </c>
      <c r="AE11" s="53">
        <f t="shared" si="0"/>
        <v>67.2</v>
      </c>
      <c r="AF11" s="149">
        <v>10</v>
      </c>
      <c r="AG11" s="171">
        <v>79.35</v>
      </c>
      <c r="AH11" s="410">
        <v>6</v>
      </c>
      <c r="AI11" s="53" t="s">
        <v>63</v>
      </c>
      <c r="AJ11" s="413"/>
    </row>
    <row r="12" ht="14.25" spans="1:36">
      <c r="A12" s="49">
        <v>6</v>
      </c>
      <c r="B12" s="387" t="s">
        <v>315</v>
      </c>
      <c r="C12" s="319">
        <v>90.5</v>
      </c>
      <c r="D12" s="52" t="s">
        <v>65</v>
      </c>
      <c r="E12" s="232"/>
      <c r="F12" s="232"/>
      <c r="G12" s="319">
        <v>90.5</v>
      </c>
      <c r="H12" s="54">
        <v>63.35</v>
      </c>
      <c r="I12" s="280">
        <v>20</v>
      </c>
      <c r="J12" s="53">
        <v>20</v>
      </c>
      <c r="K12" s="99">
        <v>20</v>
      </c>
      <c r="L12" s="53">
        <v>20</v>
      </c>
      <c r="M12" s="53">
        <v>80</v>
      </c>
      <c r="N12" s="53"/>
      <c r="O12" s="257"/>
      <c r="P12" s="53"/>
      <c r="Q12" s="232"/>
      <c r="R12" s="232"/>
      <c r="S12" s="232"/>
      <c r="T12" s="53">
        <v>80</v>
      </c>
      <c r="U12" s="291">
        <v>16</v>
      </c>
      <c r="V12" s="292"/>
      <c r="W12" s="232"/>
      <c r="X12" s="232"/>
      <c r="Y12" s="232"/>
      <c r="Z12" s="232"/>
      <c r="AA12" s="232"/>
      <c r="AB12" s="292"/>
      <c r="AC12" s="148"/>
      <c r="AD12" s="401">
        <v>91</v>
      </c>
      <c r="AE12" s="53">
        <f t="shared" si="0"/>
        <v>72.8</v>
      </c>
      <c r="AF12" s="149">
        <v>10</v>
      </c>
      <c r="AG12" s="171">
        <v>79.35</v>
      </c>
      <c r="AH12" s="410">
        <v>6</v>
      </c>
      <c r="AI12" s="53" t="s">
        <v>63</v>
      </c>
      <c r="AJ12" s="413"/>
    </row>
    <row r="13" ht="14.25" spans="1:36">
      <c r="A13" s="49">
        <v>7</v>
      </c>
      <c r="B13" s="387" t="s">
        <v>316</v>
      </c>
      <c r="C13" s="319">
        <v>88</v>
      </c>
      <c r="D13" s="52" t="s">
        <v>67</v>
      </c>
      <c r="E13" s="53"/>
      <c r="F13" s="53"/>
      <c r="G13" s="319">
        <v>88</v>
      </c>
      <c r="H13" s="54">
        <v>61.6</v>
      </c>
      <c r="I13" s="280">
        <v>20</v>
      </c>
      <c r="J13" s="53">
        <v>20</v>
      </c>
      <c r="K13" s="99">
        <v>20</v>
      </c>
      <c r="L13" s="53">
        <v>20</v>
      </c>
      <c r="M13" s="53">
        <v>80</v>
      </c>
      <c r="N13" s="53"/>
      <c r="O13" s="100"/>
      <c r="P13" s="53"/>
      <c r="Q13" s="53"/>
      <c r="R13" s="53"/>
      <c r="S13" s="53"/>
      <c r="T13" s="53">
        <v>80</v>
      </c>
      <c r="U13" s="291">
        <v>16</v>
      </c>
      <c r="V13" s="292"/>
      <c r="W13" s="53"/>
      <c r="X13" s="53"/>
      <c r="Y13" s="53"/>
      <c r="Z13" s="53"/>
      <c r="AA13" s="53"/>
      <c r="AB13" s="292"/>
      <c r="AC13" s="148"/>
      <c r="AD13" s="401">
        <v>91</v>
      </c>
      <c r="AE13" s="53">
        <f t="shared" si="0"/>
        <v>72.8</v>
      </c>
      <c r="AF13" s="149">
        <v>10</v>
      </c>
      <c r="AG13" s="171">
        <v>77.6</v>
      </c>
      <c r="AH13" s="410">
        <v>9</v>
      </c>
      <c r="AI13" s="53" t="s">
        <v>55</v>
      </c>
      <c r="AJ13" s="413"/>
    </row>
    <row r="14" ht="14.25" spans="1:36">
      <c r="A14" s="49">
        <v>8</v>
      </c>
      <c r="B14" s="386" t="s">
        <v>317</v>
      </c>
      <c r="C14" s="280">
        <v>87.5</v>
      </c>
      <c r="D14" s="52" t="s">
        <v>49</v>
      </c>
      <c r="E14" s="53"/>
      <c r="F14" s="53"/>
      <c r="G14" s="280">
        <v>87.5</v>
      </c>
      <c r="H14" s="54">
        <v>61.25</v>
      </c>
      <c r="I14" s="280">
        <v>20</v>
      </c>
      <c r="J14" s="53">
        <v>20</v>
      </c>
      <c r="K14" s="99">
        <v>20</v>
      </c>
      <c r="L14" s="53">
        <v>20</v>
      </c>
      <c r="M14" s="53">
        <v>80</v>
      </c>
      <c r="N14" s="53" t="s">
        <v>318</v>
      </c>
      <c r="O14" s="100"/>
      <c r="P14" s="53">
        <v>12</v>
      </c>
      <c r="Q14" s="53"/>
      <c r="R14" s="53"/>
      <c r="S14" s="53"/>
      <c r="T14" s="53">
        <v>92</v>
      </c>
      <c r="U14" s="291">
        <v>18.4</v>
      </c>
      <c r="V14" s="292"/>
      <c r="W14" s="53"/>
      <c r="X14" s="53"/>
      <c r="Y14" s="53"/>
      <c r="Z14" s="53"/>
      <c r="AA14" s="53"/>
      <c r="AB14" s="292"/>
      <c r="AC14" s="148"/>
      <c r="AD14" s="401">
        <v>91</v>
      </c>
      <c r="AE14" s="53">
        <f t="shared" si="0"/>
        <v>72.8</v>
      </c>
      <c r="AF14" s="149">
        <v>10</v>
      </c>
      <c r="AG14" s="171">
        <v>79.65</v>
      </c>
      <c r="AH14" s="410">
        <v>5</v>
      </c>
      <c r="AI14" s="53" t="s">
        <v>63</v>
      </c>
      <c r="AJ14" s="413"/>
    </row>
    <row r="15" ht="14.25" spans="1:36">
      <c r="A15" s="49">
        <v>9</v>
      </c>
      <c r="B15" s="387" t="s">
        <v>319</v>
      </c>
      <c r="C15" s="319">
        <v>84.5</v>
      </c>
      <c r="D15" s="52" t="s">
        <v>62</v>
      </c>
      <c r="E15" s="53"/>
      <c r="F15" s="53"/>
      <c r="G15" s="319">
        <v>84.5</v>
      </c>
      <c r="H15" s="54">
        <v>59.15</v>
      </c>
      <c r="I15" s="280">
        <v>20</v>
      </c>
      <c r="J15" s="53">
        <v>20</v>
      </c>
      <c r="K15" s="99">
        <v>20</v>
      </c>
      <c r="L15" s="53">
        <v>20</v>
      </c>
      <c r="M15" s="53">
        <v>80</v>
      </c>
      <c r="N15" s="53"/>
      <c r="O15" s="100"/>
      <c r="P15" s="53"/>
      <c r="Q15" s="53"/>
      <c r="R15" s="53"/>
      <c r="S15" s="53"/>
      <c r="T15" s="53">
        <v>80</v>
      </c>
      <c r="U15" s="291">
        <v>16</v>
      </c>
      <c r="V15" s="292"/>
      <c r="W15" s="53"/>
      <c r="X15" s="53"/>
      <c r="Y15" s="53"/>
      <c r="Z15" s="53"/>
      <c r="AA15" s="53"/>
      <c r="AB15" s="292"/>
      <c r="AC15" s="148"/>
      <c r="AD15" s="401">
        <v>87</v>
      </c>
      <c r="AE15" s="53">
        <f t="shared" si="0"/>
        <v>69.6</v>
      </c>
      <c r="AF15" s="149">
        <v>10</v>
      </c>
      <c r="AG15" s="171">
        <v>75.15</v>
      </c>
      <c r="AH15" s="410">
        <v>11</v>
      </c>
      <c r="AI15" s="84" t="s">
        <v>55</v>
      </c>
      <c r="AJ15" s="413"/>
    </row>
    <row r="16" ht="14.25" spans="1:36">
      <c r="A16" s="49">
        <v>10</v>
      </c>
      <c r="B16" s="387" t="s">
        <v>320</v>
      </c>
      <c r="C16" s="319">
        <v>84.5</v>
      </c>
      <c r="D16" s="52" t="s">
        <v>74</v>
      </c>
      <c r="E16" s="53"/>
      <c r="F16" s="53"/>
      <c r="G16" s="319">
        <v>84.5</v>
      </c>
      <c r="H16" s="54">
        <v>59.15</v>
      </c>
      <c r="I16" s="280">
        <v>20</v>
      </c>
      <c r="J16" s="53">
        <v>20</v>
      </c>
      <c r="K16" s="99">
        <v>20</v>
      </c>
      <c r="L16" s="53">
        <v>20</v>
      </c>
      <c r="M16" s="53">
        <v>80</v>
      </c>
      <c r="N16" s="53"/>
      <c r="O16" s="100"/>
      <c r="P16" s="53"/>
      <c r="Q16" s="53"/>
      <c r="R16" s="53"/>
      <c r="S16" s="53"/>
      <c r="T16" s="53">
        <v>80</v>
      </c>
      <c r="U16" s="291">
        <v>16</v>
      </c>
      <c r="V16" s="292"/>
      <c r="W16" s="53"/>
      <c r="X16" s="53"/>
      <c r="Y16" s="53"/>
      <c r="Z16" s="53"/>
      <c r="AA16" s="53"/>
      <c r="AB16" s="292"/>
      <c r="AC16" s="148"/>
      <c r="AD16" s="401">
        <v>81</v>
      </c>
      <c r="AE16" s="53">
        <f t="shared" si="0"/>
        <v>64.8</v>
      </c>
      <c r="AF16" s="149">
        <v>10</v>
      </c>
      <c r="AG16" s="171">
        <v>75.15</v>
      </c>
      <c r="AH16" s="410">
        <v>12</v>
      </c>
      <c r="AI16" s="53" t="s">
        <v>55</v>
      </c>
      <c r="AJ16" s="413"/>
    </row>
    <row r="17" ht="14.25" spans="1:36">
      <c r="A17" s="60">
        <v>11</v>
      </c>
      <c r="B17" s="388" t="s">
        <v>321</v>
      </c>
      <c r="C17" s="389">
        <v>83.5</v>
      </c>
      <c r="D17" s="63" t="s">
        <v>71</v>
      </c>
      <c r="E17" s="64"/>
      <c r="F17" s="64"/>
      <c r="G17" s="389">
        <v>83.5</v>
      </c>
      <c r="H17" s="66">
        <v>58.45</v>
      </c>
      <c r="I17" s="395">
        <v>20</v>
      </c>
      <c r="J17" s="64">
        <v>20</v>
      </c>
      <c r="K17" s="101">
        <v>20</v>
      </c>
      <c r="L17" s="64">
        <v>20</v>
      </c>
      <c r="M17" s="64">
        <v>80</v>
      </c>
      <c r="N17" s="64" t="s">
        <v>322</v>
      </c>
      <c r="O17" s="102"/>
      <c r="P17" s="64">
        <v>5</v>
      </c>
      <c r="Q17" s="64"/>
      <c r="R17" s="64"/>
      <c r="S17" s="64"/>
      <c r="T17" s="64">
        <v>80</v>
      </c>
      <c r="U17" s="397">
        <v>17</v>
      </c>
      <c r="V17" s="398"/>
      <c r="W17" s="64"/>
      <c r="X17" s="64"/>
      <c r="Y17" s="64"/>
      <c r="Z17" s="64"/>
      <c r="AA17" s="64"/>
      <c r="AB17" s="398"/>
      <c r="AC17" s="152"/>
      <c r="AD17" s="402">
        <v>87</v>
      </c>
      <c r="AE17" s="64">
        <f t="shared" si="0"/>
        <v>69.6</v>
      </c>
      <c r="AF17" s="157">
        <v>10</v>
      </c>
      <c r="AG17" s="174">
        <f>U17+H17</f>
        <v>75.45</v>
      </c>
      <c r="AH17" s="411">
        <v>10</v>
      </c>
      <c r="AI17" s="64" t="s">
        <v>55</v>
      </c>
      <c r="AJ17" s="414" t="s">
        <v>105</v>
      </c>
    </row>
    <row r="18" ht="14.25" spans="1:36">
      <c r="A18" s="55">
        <v>12</v>
      </c>
      <c r="B18" s="390" t="s">
        <v>323</v>
      </c>
      <c r="C18" s="391">
        <v>83.5</v>
      </c>
      <c r="D18" s="392" t="s">
        <v>77</v>
      </c>
      <c r="E18" s="393"/>
      <c r="F18" s="393"/>
      <c r="G18" s="391">
        <v>83.5</v>
      </c>
      <c r="H18" s="86">
        <v>58.45</v>
      </c>
      <c r="I18" s="391">
        <v>20</v>
      </c>
      <c r="J18" s="84">
        <v>20</v>
      </c>
      <c r="K18" s="109">
        <v>20</v>
      </c>
      <c r="L18" s="84">
        <v>20</v>
      </c>
      <c r="M18" s="84">
        <v>80</v>
      </c>
      <c r="N18" s="84"/>
      <c r="O18" s="396"/>
      <c r="P18" s="84"/>
      <c r="Q18" s="393"/>
      <c r="R18" s="393"/>
      <c r="S18" s="393"/>
      <c r="T18" s="84">
        <v>80</v>
      </c>
      <c r="U18" s="399">
        <v>16</v>
      </c>
      <c r="V18" s="400"/>
      <c r="W18" s="393"/>
      <c r="X18" s="393"/>
      <c r="Y18" s="393"/>
      <c r="Z18" s="393"/>
      <c r="AA18" s="393"/>
      <c r="AB18" s="400"/>
      <c r="AC18" s="158"/>
      <c r="AD18" s="403">
        <v>84</v>
      </c>
      <c r="AE18" s="84">
        <f t="shared" si="0"/>
        <v>67.2</v>
      </c>
      <c r="AF18" s="404">
        <v>10</v>
      </c>
      <c r="AG18" s="178">
        <v>74.45</v>
      </c>
      <c r="AH18" s="415">
        <v>13</v>
      </c>
      <c r="AI18" s="393"/>
      <c r="AJ18" s="173"/>
    </row>
    <row r="19" ht="14.25" spans="1:36">
      <c r="A19" s="49">
        <v>13</v>
      </c>
      <c r="B19" s="387" t="s">
        <v>324</v>
      </c>
      <c r="C19" s="319">
        <v>83.5</v>
      </c>
      <c r="D19" s="52" t="s">
        <v>83</v>
      </c>
      <c r="E19" s="232"/>
      <c r="F19" s="232"/>
      <c r="G19" s="319">
        <v>83.5</v>
      </c>
      <c r="H19" s="54">
        <v>58.45</v>
      </c>
      <c r="I19" s="280">
        <v>20</v>
      </c>
      <c r="J19" s="53">
        <v>20</v>
      </c>
      <c r="K19" s="99">
        <v>20</v>
      </c>
      <c r="L19" s="53">
        <v>20</v>
      </c>
      <c r="M19" s="53">
        <v>80</v>
      </c>
      <c r="N19" s="232"/>
      <c r="O19" s="257"/>
      <c r="P19" s="232"/>
      <c r="Q19" s="232"/>
      <c r="R19" s="232"/>
      <c r="S19" s="232"/>
      <c r="T19" s="53">
        <v>80</v>
      </c>
      <c r="U19" s="291">
        <v>16</v>
      </c>
      <c r="V19" s="292"/>
      <c r="W19" s="232"/>
      <c r="X19" s="232"/>
      <c r="Y19" s="232"/>
      <c r="Z19" s="232"/>
      <c r="AA19" s="232"/>
      <c r="AB19" s="292"/>
      <c r="AC19" s="148"/>
      <c r="AD19" s="401">
        <v>83</v>
      </c>
      <c r="AE19" s="53">
        <f t="shared" si="0"/>
        <v>66.4</v>
      </c>
      <c r="AF19" s="149">
        <v>10</v>
      </c>
      <c r="AG19" s="171">
        <v>74.45</v>
      </c>
      <c r="AH19" s="410">
        <v>14</v>
      </c>
      <c r="AI19" s="53"/>
      <c r="AJ19" s="173"/>
    </row>
    <row r="20" ht="14.25" spans="1:36">
      <c r="A20" s="49">
        <v>14</v>
      </c>
      <c r="B20" s="387" t="s">
        <v>325</v>
      </c>
      <c r="C20" s="319">
        <v>82</v>
      </c>
      <c r="D20" s="52" t="s">
        <v>86</v>
      </c>
      <c r="E20" s="53"/>
      <c r="F20" s="53">
        <v>5</v>
      </c>
      <c r="G20" s="319">
        <v>87</v>
      </c>
      <c r="H20" s="54">
        <f>G20*0.7</f>
        <v>60.9</v>
      </c>
      <c r="I20" s="280">
        <v>20</v>
      </c>
      <c r="J20" s="53">
        <v>20</v>
      </c>
      <c r="K20" s="99">
        <v>20</v>
      </c>
      <c r="L20" s="53">
        <v>20</v>
      </c>
      <c r="M20" s="53">
        <v>80</v>
      </c>
      <c r="N20" s="53" t="s">
        <v>326</v>
      </c>
      <c r="O20" s="100"/>
      <c r="P20" s="53">
        <v>5</v>
      </c>
      <c r="Q20" s="53"/>
      <c r="R20" s="53"/>
      <c r="S20" s="53"/>
      <c r="T20" s="53">
        <v>85</v>
      </c>
      <c r="U20" s="291">
        <v>17</v>
      </c>
      <c r="V20" s="292"/>
      <c r="W20" s="53"/>
      <c r="X20" s="53"/>
      <c r="Y20" s="53"/>
      <c r="Z20" s="53"/>
      <c r="AA20" s="53"/>
      <c r="AB20" s="292"/>
      <c r="AC20" s="148"/>
      <c r="AD20" s="401">
        <v>82</v>
      </c>
      <c r="AE20" s="53">
        <f t="shared" si="0"/>
        <v>65.6</v>
      </c>
      <c r="AF20" s="149">
        <v>10</v>
      </c>
      <c r="AG20" s="171">
        <f>H20+U20</f>
        <v>77.9</v>
      </c>
      <c r="AH20" s="410">
        <v>8</v>
      </c>
      <c r="AI20" s="53" t="s">
        <v>55</v>
      </c>
      <c r="AJ20" s="173"/>
    </row>
    <row r="21" ht="14.25" spans="1:36">
      <c r="A21" s="49">
        <v>15</v>
      </c>
      <c r="B21" s="387" t="s">
        <v>327</v>
      </c>
      <c r="C21" s="319">
        <v>81.5</v>
      </c>
      <c r="D21" s="52" t="s">
        <v>89</v>
      </c>
      <c r="E21" s="278"/>
      <c r="F21" s="278"/>
      <c r="G21" s="319">
        <v>81.5</v>
      </c>
      <c r="H21" s="54">
        <v>57.05</v>
      </c>
      <c r="I21" s="280">
        <v>20</v>
      </c>
      <c r="J21" s="53">
        <v>20</v>
      </c>
      <c r="K21" s="99">
        <v>20</v>
      </c>
      <c r="L21" s="53">
        <v>20</v>
      </c>
      <c r="M21" s="53">
        <v>80</v>
      </c>
      <c r="N21" s="74"/>
      <c r="O21" s="105"/>
      <c r="P21" s="106"/>
      <c r="Q21" s="74"/>
      <c r="R21" s="74"/>
      <c r="S21" s="74"/>
      <c r="T21" s="53">
        <v>80</v>
      </c>
      <c r="U21" s="291">
        <v>16</v>
      </c>
      <c r="V21" s="292"/>
      <c r="W21" s="74"/>
      <c r="X21" s="74"/>
      <c r="Y21" s="74"/>
      <c r="Z21" s="74"/>
      <c r="AA21" s="74"/>
      <c r="AB21" s="292"/>
      <c r="AC21" s="148"/>
      <c r="AD21" s="401">
        <v>80</v>
      </c>
      <c r="AE21" s="53">
        <f t="shared" si="0"/>
        <v>64</v>
      </c>
      <c r="AF21" s="149">
        <v>10</v>
      </c>
      <c r="AG21" s="171">
        <v>73.05</v>
      </c>
      <c r="AH21" s="410">
        <v>15</v>
      </c>
      <c r="AI21" s="53"/>
      <c r="AJ21" s="303"/>
    </row>
    <row r="22" ht="14.25" spans="1:36">
      <c r="A22" s="49">
        <v>16</v>
      </c>
      <c r="B22" s="387" t="s">
        <v>328</v>
      </c>
      <c r="C22" s="319">
        <v>81.5</v>
      </c>
      <c r="D22" s="52" t="s">
        <v>92</v>
      </c>
      <c r="E22" s="53"/>
      <c r="F22" s="53"/>
      <c r="G22" s="319">
        <v>81.5</v>
      </c>
      <c r="H22" s="54">
        <v>57.05</v>
      </c>
      <c r="I22" s="280">
        <v>20</v>
      </c>
      <c r="J22" s="53">
        <v>20</v>
      </c>
      <c r="K22" s="99">
        <v>20</v>
      </c>
      <c r="L22" s="53">
        <v>20</v>
      </c>
      <c r="M22" s="53">
        <v>80</v>
      </c>
      <c r="N22" s="53"/>
      <c r="O22" s="100"/>
      <c r="P22" s="53"/>
      <c r="Q22" s="53"/>
      <c r="R22" s="53"/>
      <c r="S22" s="53"/>
      <c r="T22" s="53">
        <v>80</v>
      </c>
      <c r="U22" s="291">
        <v>16</v>
      </c>
      <c r="V22" s="292"/>
      <c r="W22" s="53"/>
      <c r="X22" s="53"/>
      <c r="Y22" s="53"/>
      <c r="Z22" s="53"/>
      <c r="AA22" s="53"/>
      <c r="AB22" s="292"/>
      <c r="AC22" s="148"/>
      <c r="AD22" s="401">
        <v>74</v>
      </c>
      <c r="AE22" s="53">
        <f t="shared" si="0"/>
        <v>59.2</v>
      </c>
      <c r="AF22" s="149">
        <v>10</v>
      </c>
      <c r="AG22" s="171">
        <v>73.05</v>
      </c>
      <c r="AH22" s="410">
        <v>16</v>
      </c>
      <c r="AI22" s="53"/>
      <c r="AJ22" s="303"/>
    </row>
    <row r="23" ht="14.25" spans="1:36">
      <c r="A23" s="49">
        <v>17</v>
      </c>
      <c r="B23" s="386" t="s">
        <v>329</v>
      </c>
      <c r="C23" s="280">
        <v>81</v>
      </c>
      <c r="D23" s="52" t="s">
        <v>94</v>
      </c>
      <c r="E23" s="53"/>
      <c r="F23" s="53"/>
      <c r="G23" s="280">
        <v>81</v>
      </c>
      <c r="H23" s="54">
        <v>56.7</v>
      </c>
      <c r="I23" s="280">
        <v>20</v>
      </c>
      <c r="J23" s="53">
        <v>20</v>
      </c>
      <c r="K23" s="99">
        <v>20</v>
      </c>
      <c r="L23" s="53">
        <v>20</v>
      </c>
      <c r="M23" s="53">
        <v>80</v>
      </c>
      <c r="N23" s="53"/>
      <c r="O23" s="100"/>
      <c r="P23" s="53"/>
      <c r="Q23" s="53"/>
      <c r="R23" s="53"/>
      <c r="S23" s="53"/>
      <c r="T23" s="53">
        <v>80</v>
      </c>
      <c r="U23" s="291">
        <v>16</v>
      </c>
      <c r="V23" s="292"/>
      <c r="W23" s="53"/>
      <c r="X23" s="53"/>
      <c r="Y23" s="53"/>
      <c r="Z23" s="53"/>
      <c r="AA23" s="53"/>
      <c r="AB23" s="292"/>
      <c r="AC23" s="148"/>
      <c r="AD23" s="401">
        <v>78</v>
      </c>
      <c r="AE23" s="53">
        <f t="shared" si="0"/>
        <v>62.4</v>
      </c>
      <c r="AF23" s="149">
        <v>10</v>
      </c>
      <c r="AG23" s="171">
        <v>72.7</v>
      </c>
      <c r="AH23" s="410">
        <v>17</v>
      </c>
      <c r="AI23" s="232"/>
      <c r="AJ23" s="303"/>
    </row>
    <row r="24" ht="14.25" spans="1:36">
      <c r="A24" s="49">
        <v>18</v>
      </c>
      <c r="B24" s="386" t="s">
        <v>330</v>
      </c>
      <c r="C24" s="280">
        <v>79.5</v>
      </c>
      <c r="D24" s="52" t="s">
        <v>96</v>
      </c>
      <c r="E24" s="53"/>
      <c r="F24" s="53"/>
      <c r="G24" s="280">
        <v>79.5</v>
      </c>
      <c r="H24" s="54">
        <v>55.65</v>
      </c>
      <c r="I24" s="280">
        <v>20</v>
      </c>
      <c r="J24" s="53">
        <v>20</v>
      </c>
      <c r="K24" s="99">
        <v>20</v>
      </c>
      <c r="L24" s="53">
        <v>20</v>
      </c>
      <c r="M24" s="53">
        <v>80</v>
      </c>
      <c r="N24" s="53"/>
      <c r="O24" s="100"/>
      <c r="P24" s="53"/>
      <c r="Q24" s="53"/>
      <c r="R24" s="53"/>
      <c r="S24" s="53"/>
      <c r="T24" s="53">
        <v>80</v>
      </c>
      <c r="U24" s="291">
        <v>16</v>
      </c>
      <c r="V24" s="292"/>
      <c r="W24" s="53"/>
      <c r="X24" s="53"/>
      <c r="Y24" s="53"/>
      <c r="Z24" s="53"/>
      <c r="AA24" s="53"/>
      <c r="AB24" s="292"/>
      <c r="AC24" s="148"/>
      <c r="AD24" s="401">
        <v>80</v>
      </c>
      <c r="AE24" s="53">
        <f t="shared" si="0"/>
        <v>64</v>
      </c>
      <c r="AF24" s="149">
        <v>10</v>
      </c>
      <c r="AG24" s="171">
        <v>71.65</v>
      </c>
      <c r="AH24" s="410">
        <v>18</v>
      </c>
      <c r="AI24" s="53"/>
      <c r="AJ24" s="303"/>
    </row>
    <row r="25" ht="14.25" spans="1:36">
      <c r="A25" s="60">
        <v>19</v>
      </c>
      <c r="B25" s="394" t="s">
        <v>331</v>
      </c>
      <c r="C25" s="395">
        <v>79</v>
      </c>
      <c r="D25" s="63" t="s">
        <v>98</v>
      </c>
      <c r="E25" s="64"/>
      <c r="F25" s="64"/>
      <c r="G25" s="395">
        <v>79</v>
      </c>
      <c r="H25" s="66">
        <v>55.3</v>
      </c>
      <c r="I25" s="395">
        <v>20</v>
      </c>
      <c r="J25" s="64">
        <v>20</v>
      </c>
      <c r="K25" s="101">
        <v>20</v>
      </c>
      <c r="L25" s="64">
        <v>20</v>
      </c>
      <c r="M25" s="64">
        <v>80</v>
      </c>
      <c r="N25" s="64"/>
      <c r="O25" s="102"/>
      <c r="P25" s="64"/>
      <c r="Q25" s="64"/>
      <c r="R25" s="64"/>
      <c r="S25" s="64"/>
      <c r="T25" s="64">
        <v>80</v>
      </c>
      <c r="U25" s="397">
        <v>16</v>
      </c>
      <c r="V25" s="398"/>
      <c r="W25" s="64"/>
      <c r="X25" s="64"/>
      <c r="Y25" s="64"/>
      <c r="Z25" s="64"/>
      <c r="AA25" s="64"/>
      <c r="AB25" s="398"/>
      <c r="AC25" s="152"/>
      <c r="AD25" s="402">
        <v>79</v>
      </c>
      <c r="AE25" s="64">
        <f t="shared" si="0"/>
        <v>63.2</v>
      </c>
      <c r="AF25" s="157">
        <v>10</v>
      </c>
      <c r="AG25" s="174">
        <v>71.3</v>
      </c>
      <c r="AH25" s="411">
        <v>19</v>
      </c>
      <c r="AI25" s="64"/>
      <c r="AJ25" s="416" t="s">
        <v>140</v>
      </c>
    </row>
    <row r="26" ht="14.25" spans="1:36">
      <c r="A26" s="49">
        <v>20</v>
      </c>
      <c r="B26" s="386" t="s">
        <v>332</v>
      </c>
      <c r="C26" s="280">
        <v>78</v>
      </c>
      <c r="D26" s="52" t="s">
        <v>79</v>
      </c>
      <c r="E26" s="53"/>
      <c r="F26" s="53"/>
      <c r="G26" s="280">
        <v>78</v>
      </c>
      <c r="H26" s="54">
        <v>54.6</v>
      </c>
      <c r="I26" s="280">
        <v>20</v>
      </c>
      <c r="J26" s="53">
        <v>20</v>
      </c>
      <c r="K26" s="99">
        <v>20</v>
      </c>
      <c r="L26" s="53">
        <v>20</v>
      </c>
      <c r="M26" s="53">
        <v>80</v>
      </c>
      <c r="N26" s="53"/>
      <c r="O26" s="100"/>
      <c r="P26" s="53"/>
      <c r="Q26" s="53"/>
      <c r="R26" s="53"/>
      <c r="S26" s="53"/>
      <c r="T26" s="53">
        <v>80</v>
      </c>
      <c r="U26" s="291">
        <v>16</v>
      </c>
      <c r="V26" s="292"/>
      <c r="W26" s="53"/>
      <c r="X26" s="53"/>
      <c r="Y26" s="53"/>
      <c r="Z26" s="53"/>
      <c r="AA26" s="53"/>
      <c r="AB26" s="292"/>
      <c r="AC26" s="148"/>
      <c r="AD26" s="401">
        <v>91</v>
      </c>
      <c r="AE26" s="53">
        <f t="shared" si="0"/>
        <v>72.8</v>
      </c>
      <c r="AF26" s="149">
        <v>10</v>
      </c>
      <c r="AG26" s="171">
        <v>70.6</v>
      </c>
      <c r="AH26" s="410">
        <v>21</v>
      </c>
      <c r="AI26" s="53"/>
      <c r="AJ26" s="173"/>
    </row>
    <row r="27" ht="14.25" spans="1:36">
      <c r="A27" s="49">
        <v>21</v>
      </c>
      <c r="B27" s="387" t="s">
        <v>333</v>
      </c>
      <c r="C27" s="319">
        <v>77.5</v>
      </c>
      <c r="D27" s="52" t="s">
        <v>100</v>
      </c>
      <c r="E27" s="278"/>
      <c r="F27" s="278"/>
      <c r="G27" s="319">
        <v>77.5</v>
      </c>
      <c r="H27" s="54">
        <v>54.25</v>
      </c>
      <c r="I27" s="280">
        <v>20</v>
      </c>
      <c r="J27" s="53">
        <v>20</v>
      </c>
      <c r="K27" s="99">
        <v>20</v>
      </c>
      <c r="L27" s="53">
        <v>20</v>
      </c>
      <c r="M27" s="53">
        <v>80</v>
      </c>
      <c r="N27" s="53" t="s">
        <v>334</v>
      </c>
      <c r="O27" s="105"/>
      <c r="P27" s="106">
        <v>5</v>
      </c>
      <c r="Q27" s="74"/>
      <c r="R27" s="74"/>
      <c r="S27" s="74"/>
      <c r="T27" s="53">
        <v>80</v>
      </c>
      <c r="U27" s="291">
        <v>17</v>
      </c>
      <c r="V27" s="292"/>
      <c r="W27" s="74"/>
      <c r="X27" s="74"/>
      <c r="Y27" s="74"/>
      <c r="Z27" s="74"/>
      <c r="AA27" s="74"/>
      <c r="AB27" s="292"/>
      <c r="AC27" s="148"/>
      <c r="AD27" s="401">
        <v>84</v>
      </c>
      <c r="AE27" s="53">
        <f t="shared" si="0"/>
        <v>67.2</v>
      </c>
      <c r="AF27" s="149">
        <v>10</v>
      </c>
      <c r="AG27" s="171">
        <f>U27+H27</f>
        <v>71.25</v>
      </c>
      <c r="AH27" s="410">
        <v>20</v>
      </c>
      <c r="AI27" s="53"/>
      <c r="AJ27" s="173"/>
    </row>
    <row r="28" ht="14.25" spans="1:36">
      <c r="A28" s="49">
        <v>22</v>
      </c>
      <c r="B28" s="387" t="s">
        <v>335</v>
      </c>
      <c r="C28" s="319">
        <v>77.5</v>
      </c>
      <c r="D28" s="52" t="s">
        <v>75</v>
      </c>
      <c r="E28" s="278"/>
      <c r="F28" s="278"/>
      <c r="G28" s="319">
        <v>77.5</v>
      </c>
      <c r="H28" s="54">
        <v>54.25</v>
      </c>
      <c r="I28" s="280">
        <v>20</v>
      </c>
      <c r="J28" s="53">
        <v>20</v>
      </c>
      <c r="K28" s="99">
        <v>20</v>
      </c>
      <c r="L28" s="53">
        <v>20</v>
      </c>
      <c r="M28" s="53">
        <v>80</v>
      </c>
      <c r="N28" s="74"/>
      <c r="O28" s="105"/>
      <c r="P28" s="106"/>
      <c r="Q28" s="74"/>
      <c r="R28" s="74"/>
      <c r="S28" s="74"/>
      <c r="T28" s="53">
        <v>80</v>
      </c>
      <c r="U28" s="291">
        <v>16</v>
      </c>
      <c r="V28" s="292"/>
      <c r="W28" s="74"/>
      <c r="X28" s="74"/>
      <c r="Y28" s="74"/>
      <c r="Z28" s="74"/>
      <c r="AA28" s="74"/>
      <c r="AB28" s="292"/>
      <c r="AC28" s="148"/>
      <c r="AD28" s="401">
        <v>79</v>
      </c>
      <c r="AE28" s="53">
        <f t="shared" si="0"/>
        <v>63.2</v>
      </c>
      <c r="AF28" s="149">
        <v>10</v>
      </c>
      <c r="AG28" s="171">
        <v>70.25</v>
      </c>
      <c r="AH28" s="410">
        <v>22</v>
      </c>
      <c r="AI28" s="53"/>
      <c r="AJ28" s="303"/>
    </row>
    <row r="29" ht="14.25" spans="1:36">
      <c r="A29" s="49">
        <v>23</v>
      </c>
      <c r="B29" s="387" t="s">
        <v>336</v>
      </c>
      <c r="C29" s="319">
        <v>77.5</v>
      </c>
      <c r="D29" s="52" t="s">
        <v>102</v>
      </c>
      <c r="E29" s="53"/>
      <c r="F29" s="53"/>
      <c r="G29" s="319">
        <v>77.5</v>
      </c>
      <c r="H29" s="54">
        <v>54.25</v>
      </c>
      <c r="I29" s="280">
        <v>20</v>
      </c>
      <c r="J29" s="53">
        <v>20</v>
      </c>
      <c r="K29" s="99">
        <v>20</v>
      </c>
      <c r="L29" s="53">
        <v>20</v>
      </c>
      <c r="M29" s="53">
        <v>80</v>
      </c>
      <c r="N29" s="53"/>
      <c r="O29" s="100"/>
      <c r="P29" s="53"/>
      <c r="Q29" s="53"/>
      <c r="R29" s="53"/>
      <c r="S29" s="53"/>
      <c r="T29" s="53">
        <v>80</v>
      </c>
      <c r="U29" s="291">
        <v>16</v>
      </c>
      <c r="V29" s="292"/>
      <c r="W29" s="53"/>
      <c r="X29" s="53"/>
      <c r="Y29" s="53"/>
      <c r="Z29" s="53"/>
      <c r="AA29" s="53"/>
      <c r="AB29" s="292"/>
      <c r="AC29" s="148"/>
      <c r="AD29" s="401">
        <v>79</v>
      </c>
      <c r="AE29" s="53">
        <f t="shared" si="0"/>
        <v>63.2</v>
      </c>
      <c r="AF29" s="149">
        <v>10</v>
      </c>
      <c r="AG29" s="171">
        <v>70.25</v>
      </c>
      <c r="AH29" s="410">
        <v>23</v>
      </c>
      <c r="AI29" s="53"/>
      <c r="AJ29" s="303"/>
    </row>
    <row r="30" ht="14.25" spans="1:36">
      <c r="A30" s="49">
        <v>24</v>
      </c>
      <c r="B30" s="387" t="s">
        <v>337</v>
      </c>
      <c r="C30" s="319">
        <v>77.5</v>
      </c>
      <c r="D30" s="52" t="s">
        <v>90</v>
      </c>
      <c r="E30" s="278"/>
      <c r="F30" s="278"/>
      <c r="G30" s="319">
        <v>77.5</v>
      </c>
      <c r="H30" s="54">
        <v>54.25</v>
      </c>
      <c r="I30" s="280">
        <v>20</v>
      </c>
      <c r="J30" s="53">
        <v>20</v>
      </c>
      <c r="K30" s="99">
        <v>20</v>
      </c>
      <c r="L30" s="53">
        <v>20</v>
      </c>
      <c r="M30" s="53">
        <v>80</v>
      </c>
      <c r="N30" s="278"/>
      <c r="O30" s="284"/>
      <c r="P30" s="278"/>
      <c r="Q30" s="278"/>
      <c r="R30" s="278"/>
      <c r="S30" s="278"/>
      <c r="T30" s="53">
        <v>80</v>
      </c>
      <c r="U30" s="291">
        <v>16</v>
      </c>
      <c r="V30" s="292"/>
      <c r="W30" s="278"/>
      <c r="X30" s="278"/>
      <c r="Y30" s="278"/>
      <c r="Z30" s="278"/>
      <c r="AA30" s="278"/>
      <c r="AB30" s="292"/>
      <c r="AC30" s="148"/>
      <c r="AD30" s="401">
        <v>74</v>
      </c>
      <c r="AE30" s="53">
        <f t="shared" si="0"/>
        <v>59.2</v>
      </c>
      <c r="AF30" s="149">
        <v>10</v>
      </c>
      <c r="AG30" s="171">
        <v>70.25</v>
      </c>
      <c r="AH30" s="410">
        <v>24</v>
      </c>
      <c r="AI30" s="53"/>
      <c r="AJ30" s="303"/>
    </row>
    <row r="31" ht="14.25" spans="1:36">
      <c r="A31" s="49">
        <v>25</v>
      </c>
      <c r="B31" s="387" t="s">
        <v>338</v>
      </c>
      <c r="C31" s="319">
        <v>75.5</v>
      </c>
      <c r="D31" s="52" t="s">
        <v>54</v>
      </c>
      <c r="E31" s="278"/>
      <c r="F31" s="278"/>
      <c r="G31" s="319">
        <v>75.5</v>
      </c>
      <c r="H31" s="54">
        <v>52.85</v>
      </c>
      <c r="I31" s="280">
        <v>20</v>
      </c>
      <c r="J31" s="53">
        <v>20</v>
      </c>
      <c r="K31" s="99">
        <v>20</v>
      </c>
      <c r="L31" s="53">
        <v>20</v>
      </c>
      <c r="M31" s="53">
        <v>80</v>
      </c>
      <c r="N31" s="74"/>
      <c r="O31" s="105"/>
      <c r="P31" s="74"/>
      <c r="Q31" s="74"/>
      <c r="R31" s="74"/>
      <c r="S31" s="74"/>
      <c r="T31" s="53">
        <v>80</v>
      </c>
      <c r="U31" s="291">
        <v>16</v>
      </c>
      <c r="V31" s="292"/>
      <c r="W31" s="74"/>
      <c r="X31" s="74"/>
      <c r="Y31" s="74"/>
      <c r="Z31" s="74"/>
      <c r="AA31" s="74"/>
      <c r="AB31" s="292"/>
      <c r="AC31" s="148"/>
      <c r="AD31" s="401">
        <v>60</v>
      </c>
      <c r="AE31" s="53">
        <f t="shared" si="0"/>
        <v>48</v>
      </c>
      <c r="AF31" s="149">
        <v>10</v>
      </c>
      <c r="AG31" s="171">
        <v>68.85</v>
      </c>
      <c r="AH31" s="410">
        <v>26</v>
      </c>
      <c r="AI31" s="53"/>
      <c r="AJ31" s="173"/>
    </row>
    <row r="32" ht="14.25" spans="1:36">
      <c r="A32" s="49">
        <v>26</v>
      </c>
      <c r="B32" s="387" t="s">
        <v>339</v>
      </c>
      <c r="C32" s="319">
        <v>74.5</v>
      </c>
      <c r="D32" s="52" t="s">
        <v>81</v>
      </c>
      <c r="E32" s="53"/>
      <c r="F32" s="53"/>
      <c r="G32" s="319">
        <v>74.5</v>
      </c>
      <c r="H32" s="54">
        <v>52.15</v>
      </c>
      <c r="I32" s="280">
        <v>20</v>
      </c>
      <c r="J32" s="53">
        <v>20</v>
      </c>
      <c r="K32" s="99">
        <v>20</v>
      </c>
      <c r="L32" s="53">
        <v>20</v>
      </c>
      <c r="M32" s="53">
        <v>80</v>
      </c>
      <c r="N32" s="53" t="s">
        <v>340</v>
      </c>
      <c r="O32" s="100"/>
      <c r="P32" s="53">
        <v>5</v>
      </c>
      <c r="Q32" s="53"/>
      <c r="R32" s="53"/>
      <c r="S32" s="53"/>
      <c r="T32" s="53">
        <v>80</v>
      </c>
      <c r="U32" s="291">
        <v>17</v>
      </c>
      <c r="V32" s="292"/>
      <c r="W32" s="53"/>
      <c r="X32" s="53"/>
      <c r="Y32" s="53"/>
      <c r="Z32" s="53"/>
      <c r="AA32" s="53"/>
      <c r="AB32" s="292"/>
      <c r="AC32" s="148"/>
      <c r="AD32" s="401">
        <v>72</v>
      </c>
      <c r="AE32" s="53">
        <f t="shared" si="0"/>
        <v>57.6</v>
      </c>
      <c r="AF32" s="149">
        <v>10</v>
      </c>
      <c r="AG32" s="171">
        <f>U32+H32</f>
        <v>69.15</v>
      </c>
      <c r="AH32" s="410">
        <v>25</v>
      </c>
      <c r="AI32" s="53"/>
      <c r="AJ32" s="173"/>
    </row>
    <row r="33" ht="14.25" spans="1:36">
      <c r="A33" s="49">
        <v>27</v>
      </c>
      <c r="B33" s="387" t="s">
        <v>341</v>
      </c>
      <c r="C33" s="319">
        <v>74</v>
      </c>
      <c r="D33" s="52" t="s">
        <v>114</v>
      </c>
      <c r="E33" s="53"/>
      <c r="F33" s="53"/>
      <c r="G33" s="319">
        <v>74</v>
      </c>
      <c r="H33" s="54">
        <v>51.8</v>
      </c>
      <c r="I33" s="280">
        <v>20</v>
      </c>
      <c r="J33" s="53">
        <v>20</v>
      </c>
      <c r="K33" s="99">
        <v>20</v>
      </c>
      <c r="L33" s="53">
        <v>20</v>
      </c>
      <c r="M33" s="53">
        <v>80</v>
      </c>
      <c r="N33" s="53"/>
      <c r="O33" s="100"/>
      <c r="P33" s="53"/>
      <c r="Q33" s="53"/>
      <c r="R33" s="53"/>
      <c r="S33" s="53"/>
      <c r="T33" s="53">
        <v>80</v>
      </c>
      <c r="U33" s="291">
        <v>16</v>
      </c>
      <c r="V33" s="292"/>
      <c r="W33" s="53"/>
      <c r="X33" s="53"/>
      <c r="Y33" s="53"/>
      <c r="Z33" s="53"/>
      <c r="AA33" s="53"/>
      <c r="AB33" s="292"/>
      <c r="AC33" s="148"/>
      <c r="AD33" s="401">
        <v>78</v>
      </c>
      <c r="AE33" s="53">
        <f t="shared" si="0"/>
        <v>62.4</v>
      </c>
      <c r="AF33" s="149">
        <v>10</v>
      </c>
      <c r="AG33" s="171">
        <v>67.8</v>
      </c>
      <c r="AH33" s="410">
        <v>27</v>
      </c>
      <c r="AI33" s="53"/>
      <c r="AJ33" s="303"/>
    </row>
    <row r="34" ht="14.25" spans="1:36">
      <c r="A34" s="49">
        <v>28</v>
      </c>
      <c r="B34" s="386" t="s">
        <v>342</v>
      </c>
      <c r="C34" s="280">
        <v>73</v>
      </c>
      <c r="D34" s="52" t="s">
        <v>110</v>
      </c>
      <c r="E34" s="53"/>
      <c r="F34" s="53"/>
      <c r="G34" s="280">
        <v>73</v>
      </c>
      <c r="H34" s="54">
        <v>51.1</v>
      </c>
      <c r="I34" s="280">
        <v>20</v>
      </c>
      <c r="J34" s="53">
        <v>20</v>
      </c>
      <c r="K34" s="99">
        <v>20</v>
      </c>
      <c r="L34" s="53">
        <v>20</v>
      </c>
      <c r="M34" s="53">
        <v>80</v>
      </c>
      <c r="N34" s="53"/>
      <c r="O34" s="100"/>
      <c r="P34" s="53"/>
      <c r="Q34" s="53"/>
      <c r="R34" s="53"/>
      <c r="S34" s="53"/>
      <c r="T34" s="53">
        <v>80</v>
      </c>
      <c r="U34" s="291">
        <v>16</v>
      </c>
      <c r="V34" s="292"/>
      <c r="W34" s="53"/>
      <c r="X34" s="53"/>
      <c r="Y34" s="53"/>
      <c r="Z34" s="53"/>
      <c r="AA34" s="53"/>
      <c r="AB34" s="292"/>
      <c r="AC34" s="148"/>
      <c r="AD34" s="401">
        <v>82</v>
      </c>
      <c r="AE34" s="53">
        <f t="shared" si="0"/>
        <v>65.6</v>
      </c>
      <c r="AF34" s="149">
        <v>10</v>
      </c>
      <c r="AG34" s="171">
        <v>67.1</v>
      </c>
      <c r="AH34" s="410">
        <v>28</v>
      </c>
      <c r="AI34" s="53"/>
      <c r="AJ34" s="303"/>
    </row>
    <row r="35" ht="14.25" spans="1:36">
      <c r="A35" s="49">
        <v>29</v>
      </c>
      <c r="B35" s="387" t="s">
        <v>343</v>
      </c>
      <c r="C35" s="319">
        <v>72</v>
      </c>
      <c r="D35" s="52" t="s">
        <v>117</v>
      </c>
      <c r="E35" s="278"/>
      <c r="F35" s="278"/>
      <c r="G35" s="319">
        <v>72</v>
      </c>
      <c r="H35" s="54">
        <v>50.4</v>
      </c>
      <c r="I35" s="280">
        <v>20</v>
      </c>
      <c r="J35" s="53">
        <v>20</v>
      </c>
      <c r="K35" s="99">
        <v>20</v>
      </c>
      <c r="L35" s="53">
        <v>20</v>
      </c>
      <c r="M35" s="53">
        <v>80</v>
      </c>
      <c r="N35" s="53"/>
      <c r="O35" s="105"/>
      <c r="P35" s="74"/>
      <c r="Q35" s="74"/>
      <c r="R35" s="74"/>
      <c r="S35" s="74"/>
      <c r="T35" s="53">
        <v>80</v>
      </c>
      <c r="U35" s="291">
        <v>16</v>
      </c>
      <c r="V35" s="292"/>
      <c r="W35" s="74"/>
      <c r="X35" s="74"/>
      <c r="Y35" s="74"/>
      <c r="Z35" s="74"/>
      <c r="AA35" s="74"/>
      <c r="AB35" s="292"/>
      <c r="AC35" s="148"/>
      <c r="AD35" s="401">
        <v>69</v>
      </c>
      <c r="AE35" s="53">
        <f t="shared" si="0"/>
        <v>55.2</v>
      </c>
      <c r="AF35" s="149">
        <v>10</v>
      </c>
      <c r="AG35" s="171">
        <v>66.4</v>
      </c>
      <c r="AH35" s="410">
        <v>29</v>
      </c>
      <c r="AI35" s="53"/>
      <c r="AJ35" s="303"/>
    </row>
    <row r="36" ht="14.25" spans="1:36">
      <c r="A36" s="49">
        <v>30</v>
      </c>
      <c r="B36" s="387" t="s">
        <v>344</v>
      </c>
      <c r="C36" s="319">
        <v>72</v>
      </c>
      <c r="D36" s="52" t="s">
        <v>121</v>
      </c>
      <c r="E36" s="53"/>
      <c r="F36" s="53"/>
      <c r="G36" s="319">
        <v>72</v>
      </c>
      <c r="H36" s="54">
        <v>50.4</v>
      </c>
      <c r="I36" s="280">
        <v>20</v>
      </c>
      <c r="J36" s="53">
        <v>20</v>
      </c>
      <c r="K36" s="99">
        <v>20</v>
      </c>
      <c r="L36" s="53">
        <v>20</v>
      </c>
      <c r="M36" s="53">
        <v>80</v>
      </c>
      <c r="N36" s="53"/>
      <c r="O36" s="100"/>
      <c r="P36" s="53"/>
      <c r="Q36" s="53"/>
      <c r="R36" s="53"/>
      <c r="S36" s="53"/>
      <c r="T36" s="53">
        <v>80</v>
      </c>
      <c r="U36" s="291">
        <v>16</v>
      </c>
      <c r="V36" s="292"/>
      <c r="W36" s="53"/>
      <c r="X36" s="53"/>
      <c r="Y36" s="53"/>
      <c r="Z36" s="53"/>
      <c r="AA36" s="53"/>
      <c r="AB36" s="292"/>
      <c r="AC36" s="148"/>
      <c r="AD36" s="401">
        <v>74</v>
      </c>
      <c r="AE36" s="53">
        <f t="shared" si="0"/>
        <v>59.2</v>
      </c>
      <c r="AF36" s="149">
        <v>10</v>
      </c>
      <c r="AG36" s="171">
        <v>66.4</v>
      </c>
      <c r="AH36" s="410">
        <v>30</v>
      </c>
      <c r="AI36" s="53"/>
      <c r="AJ36" s="303"/>
    </row>
    <row r="37" ht="14.25" spans="1:36">
      <c r="A37" s="49">
        <v>31</v>
      </c>
      <c r="B37" s="387" t="s">
        <v>345</v>
      </c>
      <c r="C37" s="319">
        <v>71.5</v>
      </c>
      <c r="D37" s="52" t="s">
        <v>124</v>
      </c>
      <c r="E37" s="278"/>
      <c r="F37" s="278"/>
      <c r="G37" s="319">
        <v>71.5</v>
      </c>
      <c r="H37" s="54">
        <v>50.05</v>
      </c>
      <c r="I37" s="280">
        <v>20</v>
      </c>
      <c r="J37" s="53">
        <v>20</v>
      </c>
      <c r="K37" s="99">
        <v>20</v>
      </c>
      <c r="L37" s="53">
        <v>20</v>
      </c>
      <c r="M37" s="53">
        <v>80</v>
      </c>
      <c r="N37" s="74"/>
      <c r="O37" s="105"/>
      <c r="P37" s="53"/>
      <c r="Q37" s="74"/>
      <c r="R37" s="74"/>
      <c r="S37" s="74"/>
      <c r="T37" s="53">
        <v>80</v>
      </c>
      <c r="U37" s="291">
        <v>16</v>
      </c>
      <c r="V37" s="292"/>
      <c r="W37" s="74"/>
      <c r="X37" s="74"/>
      <c r="Y37" s="74"/>
      <c r="Z37" s="74"/>
      <c r="AA37" s="74"/>
      <c r="AB37" s="292"/>
      <c r="AC37" s="148"/>
      <c r="AD37" s="401">
        <v>82</v>
      </c>
      <c r="AE37" s="53">
        <f t="shared" si="0"/>
        <v>65.6</v>
      </c>
      <c r="AF37" s="149">
        <v>10</v>
      </c>
      <c r="AG37" s="171">
        <v>66.05</v>
      </c>
      <c r="AH37" s="410">
        <v>31</v>
      </c>
      <c r="AI37" s="53"/>
      <c r="AJ37" s="303"/>
    </row>
    <row r="38" ht="14.25" spans="1:36">
      <c r="A38" s="49">
        <v>32</v>
      </c>
      <c r="B38" s="387" t="s">
        <v>346</v>
      </c>
      <c r="C38" s="319">
        <v>71</v>
      </c>
      <c r="D38" s="52" t="s">
        <v>84</v>
      </c>
      <c r="E38" s="53"/>
      <c r="F38" s="53"/>
      <c r="G38" s="319">
        <v>71</v>
      </c>
      <c r="H38" s="54">
        <v>49.7</v>
      </c>
      <c r="I38" s="280">
        <v>20</v>
      </c>
      <c r="J38" s="53">
        <v>20</v>
      </c>
      <c r="K38" s="99">
        <v>20</v>
      </c>
      <c r="L38" s="53">
        <v>20</v>
      </c>
      <c r="M38" s="53">
        <v>80</v>
      </c>
      <c r="N38" s="53"/>
      <c r="O38" s="100"/>
      <c r="P38" s="53"/>
      <c r="Q38" s="53"/>
      <c r="R38" s="53"/>
      <c r="S38" s="53"/>
      <c r="T38" s="53">
        <v>80</v>
      </c>
      <c r="U38" s="291">
        <v>16</v>
      </c>
      <c r="V38" s="292"/>
      <c r="W38" s="53"/>
      <c r="X38" s="53"/>
      <c r="Y38" s="53"/>
      <c r="Z38" s="53"/>
      <c r="AA38" s="53"/>
      <c r="AB38" s="292"/>
      <c r="AC38" s="148"/>
      <c r="AD38" s="401">
        <v>79</v>
      </c>
      <c r="AE38" s="53">
        <f t="shared" si="0"/>
        <v>63.2</v>
      </c>
      <c r="AF38" s="149">
        <v>10</v>
      </c>
      <c r="AG38" s="171">
        <v>65.7</v>
      </c>
      <c r="AH38" s="410">
        <v>32</v>
      </c>
      <c r="AI38" s="53"/>
      <c r="AJ38" s="303"/>
    </row>
    <row r="39" ht="14.25" spans="1:36">
      <c r="A39" s="49">
        <v>33</v>
      </c>
      <c r="B39" s="386" t="s">
        <v>347</v>
      </c>
      <c r="C39" s="280">
        <v>68</v>
      </c>
      <c r="D39" s="52" t="s">
        <v>129</v>
      </c>
      <c r="E39" s="53"/>
      <c r="F39" s="53"/>
      <c r="G39" s="280">
        <v>68</v>
      </c>
      <c r="H39" s="54">
        <v>47.6</v>
      </c>
      <c r="I39" s="280">
        <v>20</v>
      </c>
      <c r="J39" s="53">
        <v>20</v>
      </c>
      <c r="K39" s="99">
        <v>20</v>
      </c>
      <c r="L39" s="53">
        <v>20</v>
      </c>
      <c r="M39" s="53">
        <v>80</v>
      </c>
      <c r="N39" s="53"/>
      <c r="O39" s="100"/>
      <c r="P39" s="53"/>
      <c r="Q39" s="53"/>
      <c r="R39" s="53"/>
      <c r="S39" s="53"/>
      <c r="T39" s="53">
        <v>80</v>
      </c>
      <c r="U39" s="291">
        <v>16</v>
      </c>
      <c r="V39" s="292"/>
      <c r="W39" s="53"/>
      <c r="X39" s="53"/>
      <c r="Y39" s="53"/>
      <c r="Z39" s="53"/>
      <c r="AA39" s="53"/>
      <c r="AB39" s="292"/>
      <c r="AC39" s="148"/>
      <c r="AD39" s="401">
        <v>74</v>
      </c>
      <c r="AE39" s="53">
        <f t="shared" si="0"/>
        <v>59.2</v>
      </c>
      <c r="AF39" s="149">
        <v>10</v>
      </c>
      <c r="AG39" s="171">
        <v>63.6</v>
      </c>
      <c r="AH39" s="410">
        <v>34</v>
      </c>
      <c r="AI39" s="53"/>
      <c r="AJ39" s="173"/>
    </row>
    <row r="40" ht="14.25" spans="1:36">
      <c r="A40" s="49">
        <v>34</v>
      </c>
      <c r="B40" s="387" t="s">
        <v>348</v>
      </c>
      <c r="C40" s="319">
        <v>67.5</v>
      </c>
      <c r="D40" s="52" t="s">
        <v>130</v>
      </c>
      <c r="E40" s="53"/>
      <c r="F40" s="53"/>
      <c r="G40" s="319">
        <v>67.5</v>
      </c>
      <c r="H40" s="54">
        <v>47.25</v>
      </c>
      <c r="I40" s="280">
        <v>20</v>
      </c>
      <c r="J40" s="53">
        <v>20</v>
      </c>
      <c r="K40" s="99">
        <v>20</v>
      </c>
      <c r="L40" s="53">
        <v>20</v>
      </c>
      <c r="M40" s="53">
        <v>80</v>
      </c>
      <c r="N40" s="53" t="s">
        <v>349</v>
      </c>
      <c r="O40" s="100"/>
      <c r="P40" s="53">
        <v>5</v>
      </c>
      <c r="Q40" s="53"/>
      <c r="R40" s="53"/>
      <c r="S40" s="53"/>
      <c r="T40" s="53">
        <v>80</v>
      </c>
      <c r="U40" s="291">
        <v>17</v>
      </c>
      <c r="V40" s="292"/>
      <c r="W40" s="53"/>
      <c r="X40" s="53"/>
      <c r="Y40" s="53"/>
      <c r="Z40" s="53"/>
      <c r="AA40" s="53"/>
      <c r="AB40" s="292"/>
      <c r="AC40" s="148"/>
      <c r="AD40" s="401">
        <v>60</v>
      </c>
      <c r="AE40" s="53">
        <f t="shared" si="0"/>
        <v>48</v>
      </c>
      <c r="AF40" s="149">
        <v>10</v>
      </c>
      <c r="AG40" s="171">
        <f>U40+H40</f>
        <v>64.25</v>
      </c>
      <c r="AH40" s="410">
        <v>33</v>
      </c>
      <c r="AI40" s="53"/>
      <c r="AJ40" s="173"/>
    </row>
    <row r="41" ht="14.25" spans="1:36">
      <c r="A41" s="49">
        <v>35</v>
      </c>
      <c r="B41" s="386" t="s">
        <v>350</v>
      </c>
      <c r="C41" s="280">
        <v>66.5</v>
      </c>
      <c r="D41" s="52" t="s">
        <v>127</v>
      </c>
      <c r="E41" s="53"/>
      <c r="F41" s="53"/>
      <c r="G41" s="280">
        <v>66.5</v>
      </c>
      <c r="H41" s="54">
        <v>46.55</v>
      </c>
      <c r="I41" s="280">
        <v>20</v>
      </c>
      <c r="J41" s="53">
        <v>20</v>
      </c>
      <c r="K41" s="99">
        <v>20</v>
      </c>
      <c r="L41" s="53">
        <v>20</v>
      </c>
      <c r="M41" s="53">
        <v>80</v>
      </c>
      <c r="N41" s="53"/>
      <c r="O41" s="100"/>
      <c r="P41" s="53"/>
      <c r="Q41" s="53"/>
      <c r="R41" s="53"/>
      <c r="S41" s="53"/>
      <c r="T41" s="53">
        <v>80</v>
      </c>
      <c r="U41" s="291">
        <v>16</v>
      </c>
      <c r="V41" s="292"/>
      <c r="W41" s="53"/>
      <c r="X41" s="53"/>
      <c r="Y41" s="53"/>
      <c r="Z41" s="53"/>
      <c r="AA41" s="53"/>
      <c r="AB41" s="292"/>
      <c r="AC41" s="148"/>
      <c r="AD41" s="401">
        <v>73</v>
      </c>
      <c r="AE41" s="53">
        <f t="shared" si="0"/>
        <v>58.4</v>
      </c>
      <c r="AF41" s="149">
        <v>10</v>
      </c>
      <c r="AG41" s="171">
        <v>62.55</v>
      </c>
      <c r="AH41" s="410">
        <v>35</v>
      </c>
      <c r="AI41" s="53"/>
      <c r="AJ41" s="303"/>
    </row>
    <row r="42" ht="14.25" spans="1:36">
      <c r="A42" s="49">
        <v>36</v>
      </c>
      <c r="B42" s="387" t="s">
        <v>351</v>
      </c>
      <c r="C42" s="319">
        <v>66</v>
      </c>
      <c r="D42" s="52" t="s">
        <v>119</v>
      </c>
      <c r="E42" s="53"/>
      <c r="F42" s="53"/>
      <c r="G42" s="319">
        <v>66</v>
      </c>
      <c r="H42" s="54">
        <v>46.2</v>
      </c>
      <c r="I42" s="280">
        <v>20</v>
      </c>
      <c r="J42" s="53">
        <v>20</v>
      </c>
      <c r="K42" s="99">
        <v>20</v>
      </c>
      <c r="L42" s="53">
        <v>20</v>
      </c>
      <c r="M42" s="53">
        <v>80</v>
      </c>
      <c r="N42" s="53"/>
      <c r="O42" s="100"/>
      <c r="P42" s="53"/>
      <c r="Q42" s="53"/>
      <c r="R42" s="53"/>
      <c r="S42" s="53"/>
      <c r="T42" s="53">
        <v>80</v>
      </c>
      <c r="U42" s="291">
        <v>16</v>
      </c>
      <c r="V42" s="292"/>
      <c r="W42" s="53"/>
      <c r="X42" s="53"/>
      <c r="Y42" s="53"/>
      <c r="Z42" s="53"/>
      <c r="AA42" s="53"/>
      <c r="AB42" s="292"/>
      <c r="AC42" s="148"/>
      <c r="AD42" s="401">
        <v>60</v>
      </c>
      <c r="AE42" s="53">
        <f t="shared" si="0"/>
        <v>48</v>
      </c>
      <c r="AF42" s="149">
        <v>10</v>
      </c>
      <c r="AG42" s="171">
        <v>62.2</v>
      </c>
      <c r="AH42" s="410">
        <v>37</v>
      </c>
      <c r="AI42" s="53"/>
      <c r="AJ42" s="173"/>
    </row>
    <row r="43" ht="14.25" spans="1:36">
      <c r="A43" s="49">
        <v>37</v>
      </c>
      <c r="B43" s="387" t="s">
        <v>352</v>
      </c>
      <c r="C43" s="319">
        <v>64</v>
      </c>
      <c r="D43" s="52" t="s">
        <v>138</v>
      </c>
      <c r="E43" s="53"/>
      <c r="F43" s="53"/>
      <c r="G43" s="319">
        <v>64</v>
      </c>
      <c r="H43" s="54">
        <v>44.8</v>
      </c>
      <c r="I43" s="280">
        <v>20</v>
      </c>
      <c r="J43" s="53">
        <v>20</v>
      </c>
      <c r="K43" s="99">
        <v>20</v>
      </c>
      <c r="L43" s="53">
        <v>20</v>
      </c>
      <c r="M43" s="53">
        <v>80</v>
      </c>
      <c r="N43" s="53" t="s">
        <v>229</v>
      </c>
      <c r="O43" s="100"/>
      <c r="P43" s="53">
        <v>8</v>
      </c>
      <c r="Q43" s="53"/>
      <c r="R43" s="53"/>
      <c r="S43" s="53"/>
      <c r="T43" s="53">
        <v>88</v>
      </c>
      <c r="U43" s="291">
        <v>17.6</v>
      </c>
      <c r="V43" s="292"/>
      <c r="W43" s="53"/>
      <c r="X43" s="53"/>
      <c r="Y43" s="53"/>
      <c r="Z43" s="53"/>
      <c r="AA43" s="53"/>
      <c r="AB43" s="292"/>
      <c r="AC43" s="148"/>
      <c r="AD43" s="401">
        <v>67</v>
      </c>
      <c r="AE43" s="53">
        <f t="shared" si="0"/>
        <v>53.6</v>
      </c>
      <c r="AF43" s="149">
        <v>10</v>
      </c>
      <c r="AG43" s="171">
        <v>62.4</v>
      </c>
      <c r="AH43" s="410">
        <v>36</v>
      </c>
      <c r="AI43" s="53"/>
      <c r="AJ43" s="173"/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69"/>
  <sheetViews>
    <sheetView workbookViewId="0">
      <selection activeCell="H13" sqref="H13"/>
    </sheetView>
  </sheetViews>
  <sheetFormatPr defaultColWidth="9" defaultRowHeight="13.5"/>
  <sheetData>
    <row r="1" ht="23.25" spans="1:36">
      <c r="A1" s="306" t="s">
        <v>353</v>
      </c>
      <c r="B1" s="306"/>
      <c r="C1" s="135"/>
      <c r="D1" s="307"/>
      <c r="E1" s="135"/>
      <c r="F1" s="135"/>
      <c r="G1" s="308"/>
      <c r="H1" s="308"/>
      <c r="I1" s="307"/>
      <c r="J1" s="307"/>
      <c r="K1" s="307"/>
      <c r="L1" s="307"/>
      <c r="M1" s="307"/>
      <c r="N1" s="135"/>
      <c r="O1" s="335"/>
      <c r="P1" s="336"/>
      <c r="Q1" s="135"/>
      <c r="R1" s="135"/>
      <c r="S1" s="135"/>
      <c r="T1" s="307"/>
      <c r="U1" s="307"/>
      <c r="V1" s="135"/>
      <c r="W1" s="135"/>
      <c r="X1" s="135"/>
      <c r="Y1" s="135"/>
      <c r="Z1" s="135"/>
      <c r="AA1" s="135"/>
      <c r="AB1" s="135"/>
      <c r="AC1" s="135"/>
      <c r="AD1" s="307"/>
      <c r="AE1" s="135"/>
      <c r="AF1" s="307"/>
      <c r="AG1" s="308"/>
      <c r="AH1" s="307"/>
      <c r="AI1" s="135"/>
      <c r="AJ1" s="376"/>
    </row>
    <row r="2" ht="18.75" spans="1:36">
      <c r="A2" s="22" t="s">
        <v>1</v>
      </c>
      <c r="B2" s="23" t="s">
        <v>2</v>
      </c>
      <c r="C2" s="24" t="s">
        <v>3</v>
      </c>
      <c r="D2" s="309"/>
      <c r="E2" s="26"/>
      <c r="F2" s="26"/>
      <c r="G2" s="310"/>
      <c r="H2" s="311"/>
      <c r="I2" s="337" t="s">
        <v>4</v>
      </c>
      <c r="J2" s="338"/>
      <c r="K2" s="338"/>
      <c r="L2" s="338"/>
      <c r="M2" s="338"/>
      <c r="N2" s="88"/>
      <c r="O2" s="89"/>
      <c r="P2" s="338"/>
      <c r="Q2" s="88"/>
      <c r="R2" s="88"/>
      <c r="S2" s="88"/>
      <c r="T2" s="338"/>
      <c r="U2" s="338"/>
      <c r="V2" s="87" t="s">
        <v>5</v>
      </c>
      <c r="W2" s="88"/>
      <c r="X2" s="88"/>
      <c r="Y2" s="88"/>
      <c r="Z2" s="88"/>
      <c r="AA2" s="88"/>
      <c r="AB2" s="88"/>
      <c r="AC2" s="88"/>
      <c r="AD2" s="366"/>
      <c r="AE2" s="137"/>
      <c r="AF2" s="366"/>
      <c r="AG2" s="377" t="s">
        <v>6</v>
      </c>
      <c r="AH2" s="378" t="s">
        <v>7</v>
      </c>
      <c r="AI2" s="162" t="s">
        <v>8</v>
      </c>
      <c r="AJ2" s="376"/>
    </row>
    <row r="3" ht="14.25" spans="1:36">
      <c r="A3" s="28"/>
      <c r="B3" s="29" t="s">
        <v>9</v>
      </c>
      <c r="C3" s="30" t="s">
        <v>10</v>
      </c>
      <c r="D3" s="312" t="s">
        <v>11</v>
      </c>
      <c r="E3" s="32" t="s">
        <v>12</v>
      </c>
      <c r="F3" s="32"/>
      <c r="G3" s="313" t="s">
        <v>13</v>
      </c>
      <c r="H3" s="314" t="s">
        <v>14</v>
      </c>
      <c r="I3" s="339" t="s">
        <v>15</v>
      </c>
      <c r="J3" s="340"/>
      <c r="K3" s="340"/>
      <c r="L3" s="340"/>
      <c r="M3" s="341"/>
      <c r="N3" s="91"/>
      <c r="O3" s="93"/>
      <c r="P3" s="341"/>
      <c r="Q3" s="112" t="s">
        <v>16</v>
      </c>
      <c r="R3" s="91"/>
      <c r="S3" s="92"/>
      <c r="T3" s="359" t="s">
        <v>17</v>
      </c>
      <c r="U3" s="360" t="s">
        <v>18</v>
      </c>
      <c r="V3" s="115" t="s">
        <v>19</v>
      </c>
      <c r="W3" s="112" t="s">
        <v>20</v>
      </c>
      <c r="X3" s="91"/>
      <c r="Y3" s="91"/>
      <c r="Z3" s="91"/>
      <c r="AA3" s="91"/>
      <c r="AB3" s="138" t="s">
        <v>21</v>
      </c>
      <c r="AC3" s="139" t="s">
        <v>22</v>
      </c>
      <c r="AD3" s="367" t="s">
        <v>23</v>
      </c>
      <c r="AE3" s="92" t="s">
        <v>24</v>
      </c>
      <c r="AF3" s="359" t="s">
        <v>354</v>
      </c>
      <c r="AG3" s="379"/>
      <c r="AH3" s="380"/>
      <c r="AI3" s="165"/>
      <c r="AJ3" s="376"/>
    </row>
    <row r="4" ht="24" spans="1:36">
      <c r="A4" s="28"/>
      <c r="B4" s="35"/>
      <c r="C4" s="36"/>
      <c r="D4" s="315"/>
      <c r="E4" s="38" t="s">
        <v>26</v>
      </c>
      <c r="F4" s="38" t="s">
        <v>27</v>
      </c>
      <c r="G4" s="313"/>
      <c r="H4" s="316"/>
      <c r="I4" s="342" t="s">
        <v>28</v>
      </c>
      <c r="J4" s="343" t="s">
        <v>29</v>
      </c>
      <c r="K4" s="343" t="s">
        <v>30</v>
      </c>
      <c r="L4" s="343" t="s">
        <v>31</v>
      </c>
      <c r="M4" s="344" t="s">
        <v>32</v>
      </c>
      <c r="N4" s="38" t="s">
        <v>33</v>
      </c>
      <c r="O4" s="95" t="s">
        <v>34</v>
      </c>
      <c r="P4" s="344" t="s">
        <v>35</v>
      </c>
      <c r="Q4" s="38" t="s">
        <v>36</v>
      </c>
      <c r="R4" s="38" t="s">
        <v>37</v>
      </c>
      <c r="S4" s="33" t="s">
        <v>38</v>
      </c>
      <c r="T4" s="361"/>
      <c r="U4" s="362"/>
      <c r="V4" s="11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367"/>
      <c r="AE4" s="92"/>
      <c r="AF4" s="361"/>
      <c r="AG4" s="381"/>
      <c r="AH4" s="362"/>
      <c r="AI4" s="167"/>
      <c r="AJ4" s="376"/>
    </row>
    <row r="5" ht="14.25" spans="1:36">
      <c r="A5" s="40"/>
      <c r="B5" s="41" t="s">
        <v>44</v>
      </c>
      <c r="C5" s="36"/>
      <c r="D5" s="315"/>
      <c r="E5" s="38"/>
      <c r="F5" s="38"/>
      <c r="G5" s="317"/>
      <c r="H5" s="318"/>
      <c r="I5" s="345"/>
      <c r="J5" s="346"/>
      <c r="K5" s="346"/>
      <c r="L5" s="346"/>
      <c r="M5" s="347"/>
      <c r="N5" s="97"/>
      <c r="O5" s="98"/>
      <c r="P5" s="347"/>
      <c r="Q5" s="97"/>
      <c r="R5" s="119"/>
      <c r="S5" s="120"/>
      <c r="T5" s="363"/>
      <c r="U5" s="364"/>
      <c r="V5" s="122"/>
      <c r="W5" s="97"/>
      <c r="X5" s="97"/>
      <c r="Y5" s="97"/>
      <c r="Z5" s="97"/>
      <c r="AA5" s="97"/>
      <c r="AB5" s="143"/>
      <c r="AC5" s="144"/>
      <c r="AD5" s="368"/>
      <c r="AE5" s="42"/>
      <c r="AF5" s="369"/>
      <c r="AG5" s="382"/>
      <c r="AH5" s="364"/>
      <c r="AI5" s="47"/>
      <c r="AJ5" s="376"/>
    </row>
    <row r="6" ht="14.25" spans="1:36">
      <c r="A6" s="44" t="s">
        <v>45</v>
      </c>
      <c r="B6" s="41" t="s">
        <v>46</v>
      </c>
      <c r="C6" s="319"/>
      <c r="D6" s="320"/>
      <c r="E6" s="47"/>
      <c r="F6" s="47"/>
      <c r="G6" s="321"/>
      <c r="H6" s="322"/>
      <c r="I6" s="348"/>
      <c r="J6" s="320"/>
      <c r="K6" s="320"/>
      <c r="L6" s="320"/>
      <c r="M6" s="320"/>
      <c r="N6" s="47"/>
      <c r="O6" s="46"/>
      <c r="P6" s="349"/>
      <c r="Q6" s="47"/>
      <c r="R6" s="47"/>
      <c r="S6" s="47"/>
      <c r="T6" s="320"/>
      <c r="U6" s="365"/>
      <c r="V6" s="125"/>
      <c r="W6" s="47"/>
      <c r="X6" s="47"/>
      <c r="Y6" s="47"/>
      <c r="Z6" s="47"/>
      <c r="AA6" s="47"/>
      <c r="AB6" s="125"/>
      <c r="AC6" s="146"/>
      <c r="AD6" s="349"/>
      <c r="AE6" s="47"/>
      <c r="AF6" s="370"/>
      <c r="AG6" s="383"/>
      <c r="AH6" s="365"/>
      <c r="AI6" s="47"/>
      <c r="AJ6" s="376"/>
    </row>
    <row r="7" spans="1:36">
      <c r="A7" s="323">
        <v>1</v>
      </c>
      <c r="B7" s="225" t="s">
        <v>355</v>
      </c>
      <c r="C7" s="324">
        <v>85.58</v>
      </c>
      <c r="D7" s="325">
        <v>1</v>
      </c>
      <c r="E7" s="325"/>
      <c r="F7" s="325"/>
      <c r="G7" s="326">
        <v>59.906</v>
      </c>
      <c r="H7" s="326">
        <v>29.953</v>
      </c>
      <c r="I7" s="350">
        <v>100</v>
      </c>
      <c r="J7" s="351">
        <v>30</v>
      </c>
      <c r="K7" s="351">
        <v>20</v>
      </c>
      <c r="L7" s="351">
        <v>30</v>
      </c>
      <c r="M7" s="351">
        <v>80</v>
      </c>
      <c r="N7" s="53" t="s">
        <v>78</v>
      </c>
      <c r="O7" s="100"/>
      <c r="P7" s="351">
        <v>5</v>
      </c>
      <c r="Q7" s="53"/>
      <c r="R7" s="53"/>
      <c r="S7" s="53"/>
      <c r="T7" s="351">
        <v>85</v>
      </c>
      <c r="U7" s="325">
        <v>8.5</v>
      </c>
      <c r="V7" s="323"/>
      <c r="W7" s="323"/>
      <c r="X7" s="323"/>
      <c r="Y7" s="323"/>
      <c r="Z7" s="323"/>
      <c r="AA7" s="323"/>
      <c r="AB7" s="323"/>
      <c r="AC7" s="323"/>
      <c r="AD7" s="351">
        <v>83</v>
      </c>
      <c r="AE7" s="323">
        <v>33.2</v>
      </c>
      <c r="AF7" s="371">
        <v>10</v>
      </c>
      <c r="AG7" s="326">
        <v>81.653</v>
      </c>
      <c r="AH7" s="325">
        <v>3</v>
      </c>
      <c r="AI7" s="325" t="s">
        <v>50</v>
      </c>
      <c r="AJ7" s="384"/>
    </row>
    <row r="8" spans="1:36">
      <c r="A8" s="323">
        <v>2</v>
      </c>
      <c r="B8" s="327" t="s">
        <v>356</v>
      </c>
      <c r="C8" s="328">
        <v>84.42</v>
      </c>
      <c r="D8" s="325">
        <v>2</v>
      </c>
      <c r="E8" s="325"/>
      <c r="F8" s="325"/>
      <c r="G8" s="326">
        <v>59.094</v>
      </c>
      <c r="H8" s="326">
        <v>29.547</v>
      </c>
      <c r="I8" s="350">
        <v>100</v>
      </c>
      <c r="J8" s="351">
        <v>30</v>
      </c>
      <c r="K8" s="351">
        <v>20</v>
      </c>
      <c r="L8" s="351">
        <v>30</v>
      </c>
      <c r="M8" s="351">
        <v>80</v>
      </c>
      <c r="N8" s="352" t="s">
        <v>357</v>
      </c>
      <c r="O8" s="352"/>
      <c r="P8" s="351">
        <v>5</v>
      </c>
      <c r="Q8" s="352"/>
      <c r="R8" s="352"/>
      <c r="S8" s="352"/>
      <c r="T8" s="351">
        <v>85</v>
      </c>
      <c r="U8" s="325">
        <v>8.5</v>
      </c>
      <c r="V8" s="323"/>
      <c r="W8" s="323"/>
      <c r="X8" s="323"/>
      <c r="Y8" s="323"/>
      <c r="Z8" s="323"/>
      <c r="AA8" s="323"/>
      <c r="AB8" s="323"/>
      <c r="AC8" s="323"/>
      <c r="AD8" s="351">
        <v>82</v>
      </c>
      <c r="AE8" s="323">
        <v>32.8</v>
      </c>
      <c r="AF8" s="371">
        <v>10</v>
      </c>
      <c r="AG8" s="326">
        <v>80.847</v>
      </c>
      <c r="AH8" s="325">
        <v>4</v>
      </c>
      <c r="AI8" s="325" t="s">
        <v>50</v>
      </c>
      <c r="AJ8" s="384"/>
    </row>
    <row r="9" spans="1:36">
      <c r="A9" s="323">
        <v>3</v>
      </c>
      <c r="B9" s="225" t="s">
        <v>358</v>
      </c>
      <c r="C9" s="324">
        <v>83.88</v>
      </c>
      <c r="D9" s="325">
        <v>3</v>
      </c>
      <c r="E9" s="325"/>
      <c r="F9" s="325"/>
      <c r="G9" s="326">
        <v>58.716</v>
      </c>
      <c r="H9" s="326">
        <v>29.358</v>
      </c>
      <c r="I9" s="350">
        <v>100</v>
      </c>
      <c r="J9" s="351">
        <v>30</v>
      </c>
      <c r="K9" s="351">
        <v>20</v>
      </c>
      <c r="L9" s="351">
        <v>30</v>
      </c>
      <c r="M9" s="351">
        <v>80</v>
      </c>
      <c r="N9" s="53" t="s">
        <v>108</v>
      </c>
      <c r="O9" s="100"/>
      <c r="P9" s="351">
        <v>8</v>
      </c>
      <c r="Q9" s="53"/>
      <c r="R9" s="53"/>
      <c r="S9" s="53"/>
      <c r="T9" s="351">
        <v>88</v>
      </c>
      <c r="U9" s="325">
        <v>8.8</v>
      </c>
      <c r="V9" s="323"/>
      <c r="W9" s="323"/>
      <c r="X9" s="323"/>
      <c r="Y9" s="323"/>
      <c r="Z9" s="323"/>
      <c r="AA9" s="323"/>
      <c r="AB9" s="323"/>
      <c r="AC9" s="323"/>
      <c r="AD9" s="351">
        <v>91</v>
      </c>
      <c r="AE9" s="323">
        <v>36.4</v>
      </c>
      <c r="AF9" s="371">
        <v>10</v>
      </c>
      <c r="AG9" s="326">
        <v>84.558</v>
      </c>
      <c r="AH9" s="325">
        <v>1</v>
      </c>
      <c r="AI9" s="325" t="s">
        <v>50</v>
      </c>
      <c r="AJ9" s="384"/>
    </row>
    <row r="10" spans="1:36">
      <c r="A10" s="323">
        <v>4</v>
      </c>
      <c r="B10" s="327" t="s">
        <v>359</v>
      </c>
      <c r="C10" s="328">
        <v>81.42</v>
      </c>
      <c r="D10" s="325">
        <v>4</v>
      </c>
      <c r="E10" s="325"/>
      <c r="F10" s="325"/>
      <c r="G10" s="326">
        <v>56.994</v>
      </c>
      <c r="H10" s="326">
        <v>28.497</v>
      </c>
      <c r="I10" s="350">
        <v>100</v>
      </c>
      <c r="J10" s="351">
        <v>30</v>
      </c>
      <c r="K10" s="351">
        <v>20</v>
      </c>
      <c r="L10" s="351">
        <v>30</v>
      </c>
      <c r="M10" s="351">
        <v>80</v>
      </c>
      <c r="N10" s="352" t="s">
        <v>53</v>
      </c>
      <c r="O10" s="352"/>
      <c r="P10" s="351">
        <v>5</v>
      </c>
      <c r="Q10" s="352"/>
      <c r="R10" s="352"/>
      <c r="S10" s="352"/>
      <c r="T10" s="351">
        <v>85</v>
      </c>
      <c r="U10" s="325">
        <v>8.5</v>
      </c>
      <c r="V10" s="323"/>
      <c r="W10" s="323"/>
      <c r="X10" s="323"/>
      <c r="Y10" s="323"/>
      <c r="Z10" s="323"/>
      <c r="AA10" s="323"/>
      <c r="AB10" s="323"/>
      <c r="AC10" s="323"/>
      <c r="AD10" s="351">
        <v>80</v>
      </c>
      <c r="AE10" s="323">
        <v>32</v>
      </c>
      <c r="AF10" s="371">
        <v>10</v>
      </c>
      <c r="AG10" s="326">
        <v>78.997</v>
      </c>
      <c r="AH10" s="325">
        <v>8</v>
      </c>
      <c r="AI10" s="325" t="s">
        <v>63</v>
      </c>
      <c r="AJ10" s="384"/>
    </row>
    <row r="11" spans="1:36">
      <c r="A11" s="323">
        <v>5</v>
      </c>
      <c r="B11" s="229" t="s">
        <v>360</v>
      </c>
      <c r="C11" s="324">
        <v>81.08</v>
      </c>
      <c r="D11" s="325">
        <v>5</v>
      </c>
      <c r="E11" s="325"/>
      <c r="F11" s="325"/>
      <c r="G11" s="326">
        <v>56.756</v>
      </c>
      <c r="H11" s="326">
        <v>28.378</v>
      </c>
      <c r="I11" s="350">
        <v>100</v>
      </c>
      <c r="J11" s="351">
        <v>30</v>
      </c>
      <c r="K11" s="351">
        <v>20</v>
      </c>
      <c r="L11" s="351">
        <v>30</v>
      </c>
      <c r="M11" s="351">
        <v>80</v>
      </c>
      <c r="N11" s="53"/>
      <c r="O11" s="100"/>
      <c r="P11" s="351"/>
      <c r="Q11" s="53"/>
      <c r="R11" s="53"/>
      <c r="S11" s="53"/>
      <c r="T11" s="351">
        <v>80</v>
      </c>
      <c r="U11" s="325">
        <v>8</v>
      </c>
      <c r="V11" s="323"/>
      <c r="W11" s="323"/>
      <c r="X11" s="323"/>
      <c r="Y11" s="323"/>
      <c r="Z11" s="323"/>
      <c r="AA11" s="323"/>
      <c r="AB11" s="323"/>
      <c r="AC11" s="323"/>
      <c r="AD11" s="351">
        <v>81</v>
      </c>
      <c r="AE11" s="323">
        <v>32.4</v>
      </c>
      <c r="AF11" s="371">
        <v>0</v>
      </c>
      <c r="AG11" s="326">
        <v>68.778</v>
      </c>
      <c r="AH11" s="325">
        <v>43</v>
      </c>
      <c r="AI11" s="325"/>
      <c r="AJ11" s="384"/>
    </row>
    <row r="12" spans="1:36">
      <c r="A12" s="329">
        <v>6</v>
      </c>
      <c r="B12" s="239" t="s">
        <v>361</v>
      </c>
      <c r="C12" s="330">
        <v>80</v>
      </c>
      <c r="D12" s="331">
        <v>6</v>
      </c>
      <c r="E12" s="331"/>
      <c r="F12" s="331"/>
      <c r="G12" s="332">
        <v>56</v>
      </c>
      <c r="H12" s="332">
        <v>28</v>
      </c>
      <c r="I12" s="353">
        <v>100</v>
      </c>
      <c r="J12" s="354">
        <v>30</v>
      </c>
      <c r="K12" s="354">
        <v>20</v>
      </c>
      <c r="L12" s="354">
        <v>30</v>
      </c>
      <c r="M12" s="354">
        <v>80</v>
      </c>
      <c r="N12" s="64"/>
      <c r="O12" s="102"/>
      <c r="P12" s="354"/>
      <c r="Q12" s="64"/>
      <c r="R12" s="64"/>
      <c r="S12" s="64"/>
      <c r="T12" s="354">
        <v>80</v>
      </c>
      <c r="U12" s="331">
        <v>8</v>
      </c>
      <c r="V12" s="329"/>
      <c r="W12" s="329"/>
      <c r="X12" s="329"/>
      <c r="Y12" s="329"/>
      <c r="Z12" s="329"/>
      <c r="AA12" s="329"/>
      <c r="AB12" s="329"/>
      <c r="AC12" s="329"/>
      <c r="AD12" s="354">
        <v>83</v>
      </c>
      <c r="AE12" s="329">
        <v>33.2</v>
      </c>
      <c r="AF12" s="372">
        <v>10</v>
      </c>
      <c r="AG12" s="332">
        <v>79.2</v>
      </c>
      <c r="AH12" s="331">
        <v>7</v>
      </c>
      <c r="AI12" s="331" t="s">
        <v>63</v>
      </c>
      <c r="AJ12" s="385" t="s">
        <v>69</v>
      </c>
    </row>
    <row r="13" spans="1:36">
      <c r="A13" s="323">
        <v>7</v>
      </c>
      <c r="B13" s="327" t="s">
        <v>362</v>
      </c>
      <c r="C13" s="328">
        <v>79.58</v>
      </c>
      <c r="D13" s="325">
        <v>7</v>
      </c>
      <c r="E13" s="325"/>
      <c r="F13" s="325"/>
      <c r="G13" s="326">
        <v>55.706</v>
      </c>
      <c r="H13" s="326">
        <v>27.853</v>
      </c>
      <c r="I13" s="350">
        <v>100</v>
      </c>
      <c r="J13" s="351">
        <v>30</v>
      </c>
      <c r="K13" s="351">
        <v>20</v>
      </c>
      <c r="L13" s="351">
        <v>30</v>
      </c>
      <c r="M13" s="351">
        <v>80</v>
      </c>
      <c r="N13" s="352" t="s">
        <v>78</v>
      </c>
      <c r="O13" s="352"/>
      <c r="P13" s="351">
        <v>5</v>
      </c>
      <c r="Q13" s="352"/>
      <c r="R13" s="352"/>
      <c r="S13" s="352"/>
      <c r="T13" s="351">
        <v>85</v>
      </c>
      <c r="U13" s="325">
        <v>8.5</v>
      </c>
      <c r="V13" s="323"/>
      <c r="W13" s="323"/>
      <c r="X13" s="323"/>
      <c r="Y13" s="323"/>
      <c r="Z13" s="323"/>
      <c r="AA13" s="323"/>
      <c r="AB13" s="323"/>
      <c r="AC13" s="323"/>
      <c r="AD13" s="351">
        <v>75</v>
      </c>
      <c r="AE13" s="323">
        <v>30</v>
      </c>
      <c r="AF13" s="371">
        <v>0</v>
      </c>
      <c r="AG13" s="326">
        <v>66.353</v>
      </c>
      <c r="AH13" s="325">
        <v>52</v>
      </c>
      <c r="AI13" s="325"/>
      <c r="AJ13" s="384"/>
    </row>
    <row r="14" spans="1:36">
      <c r="A14" s="323">
        <v>8</v>
      </c>
      <c r="B14" s="327" t="s">
        <v>363</v>
      </c>
      <c r="C14" s="328">
        <v>79.33</v>
      </c>
      <c r="D14" s="325">
        <v>8</v>
      </c>
      <c r="E14" s="325"/>
      <c r="F14" s="325"/>
      <c r="G14" s="326">
        <v>55.531</v>
      </c>
      <c r="H14" s="326">
        <v>27.7655</v>
      </c>
      <c r="I14" s="350">
        <v>100</v>
      </c>
      <c r="J14" s="351">
        <v>30</v>
      </c>
      <c r="K14" s="351">
        <v>20</v>
      </c>
      <c r="L14" s="351">
        <v>30</v>
      </c>
      <c r="M14" s="351">
        <v>80</v>
      </c>
      <c r="N14" s="352"/>
      <c r="O14" s="352"/>
      <c r="P14" s="351"/>
      <c r="Q14" s="352"/>
      <c r="R14" s="352"/>
      <c r="S14" s="352"/>
      <c r="T14" s="351">
        <v>80</v>
      </c>
      <c r="U14" s="325">
        <v>8</v>
      </c>
      <c r="V14" s="323"/>
      <c r="W14" s="323"/>
      <c r="X14" s="323"/>
      <c r="Y14" s="323"/>
      <c r="Z14" s="323"/>
      <c r="AA14" s="323"/>
      <c r="AB14" s="323"/>
      <c r="AC14" s="323"/>
      <c r="AD14" s="351">
        <v>81</v>
      </c>
      <c r="AE14" s="323">
        <v>32.4</v>
      </c>
      <c r="AF14" s="371">
        <v>10</v>
      </c>
      <c r="AG14" s="326">
        <v>78.1655</v>
      </c>
      <c r="AH14" s="325">
        <v>12</v>
      </c>
      <c r="AI14" s="325" t="s">
        <v>55</v>
      </c>
      <c r="AJ14" s="384"/>
    </row>
    <row r="15" spans="1:36">
      <c r="A15" s="323">
        <v>9</v>
      </c>
      <c r="B15" s="229" t="s">
        <v>364</v>
      </c>
      <c r="C15" s="324">
        <v>79.29</v>
      </c>
      <c r="D15" s="325">
        <v>9</v>
      </c>
      <c r="E15" s="325"/>
      <c r="F15" s="325"/>
      <c r="G15" s="326">
        <v>55.503</v>
      </c>
      <c r="H15" s="326">
        <v>27.7515</v>
      </c>
      <c r="I15" s="350">
        <v>100</v>
      </c>
      <c r="J15" s="351">
        <v>30</v>
      </c>
      <c r="K15" s="351">
        <v>20</v>
      </c>
      <c r="L15" s="351">
        <v>30</v>
      </c>
      <c r="M15" s="351">
        <v>80</v>
      </c>
      <c r="N15" s="53" t="s">
        <v>322</v>
      </c>
      <c r="O15" s="100"/>
      <c r="P15" s="351">
        <v>5</v>
      </c>
      <c r="Q15" s="53"/>
      <c r="R15" s="53"/>
      <c r="S15" s="53"/>
      <c r="T15" s="351">
        <v>85</v>
      </c>
      <c r="U15" s="325">
        <v>8.5</v>
      </c>
      <c r="V15" s="323"/>
      <c r="W15" s="323"/>
      <c r="X15" s="323"/>
      <c r="Y15" s="323"/>
      <c r="Z15" s="323"/>
      <c r="AA15" s="323"/>
      <c r="AB15" s="323"/>
      <c r="AC15" s="323"/>
      <c r="AD15" s="351">
        <v>77</v>
      </c>
      <c r="AE15" s="323">
        <v>30.8</v>
      </c>
      <c r="AF15" s="371">
        <v>0</v>
      </c>
      <c r="AG15" s="326">
        <v>67.0515</v>
      </c>
      <c r="AH15" s="325">
        <v>49</v>
      </c>
      <c r="AI15" s="325"/>
      <c r="AJ15" s="384"/>
    </row>
    <row r="16" spans="1:36">
      <c r="A16" s="323">
        <v>10</v>
      </c>
      <c r="B16" s="327" t="s">
        <v>365</v>
      </c>
      <c r="C16" s="328">
        <v>78.13</v>
      </c>
      <c r="D16" s="325">
        <v>10</v>
      </c>
      <c r="E16" s="325"/>
      <c r="F16" s="325"/>
      <c r="G16" s="326">
        <v>54.691</v>
      </c>
      <c r="H16" s="326">
        <v>27.3455</v>
      </c>
      <c r="I16" s="350">
        <v>100</v>
      </c>
      <c r="J16" s="351">
        <v>30</v>
      </c>
      <c r="K16" s="351">
        <v>20</v>
      </c>
      <c r="L16" s="351">
        <v>30</v>
      </c>
      <c r="M16" s="351">
        <v>80</v>
      </c>
      <c r="N16" s="352"/>
      <c r="O16" s="352"/>
      <c r="P16" s="351"/>
      <c r="Q16" s="352"/>
      <c r="R16" s="352"/>
      <c r="S16" s="352"/>
      <c r="T16" s="351">
        <v>80</v>
      </c>
      <c r="U16" s="325">
        <v>8</v>
      </c>
      <c r="V16" s="323"/>
      <c r="W16" s="323"/>
      <c r="X16" s="323"/>
      <c r="Y16" s="323"/>
      <c r="Z16" s="323"/>
      <c r="AA16" s="323"/>
      <c r="AB16" s="323"/>
      <c r="AC16" s="323"/>
      <c r="AD16" s="351">
        <v>81</v>
      </c>
      <c r="AE16" s="323">
        <v>32.4</v>
      </c>
      <c r="AF16" s="371">
        <v>10</v>
      </c>
      <c r="AG16" s="326">
        <v>77.7455</v>
      </c>
      <c r="AH16" s="325">
        <v>14</v>
      </c>
      <c r="AI16" s="325" t="s">
        <v>55</v>
      </c>
      <c r="AJ16" s="384"/>
    </row>
    <row r="17" ht="14.25" spans="1:36">
      <c r="A17" s="323">
        <v>11</v>
      </c>
      <c r="B17" s="327" t="s">
        <v>366</v>
      </c>
      <c r="C17" s="328">
        <v>77.96</v>
      </c>
      <c r="D17" s="325">
        <v>11</v>
      </c>
      <c r="E17" s="325"/>
      <c r="F17" s="325"/>
      <c r="G17" s="326">
        <v>54.572</v>
      </c>
      <c r="H17" s="326">
        <v>27.286</v>
      </c>
      <c r="I17" s="350">
        <v>100</v>
      </c>
      <c r="J17" s="351">
        <v>30</v>
      </c>
      <c r="K17" s="351">
        <v>20</v>
      </c>
      <c r="L17" s="351">
        <v>30</v>
      </c>
      <c r="M17" s="351">
        <v>80</v>
      </c>
      <c r="N17" s="352" t="s">
        <v>108</v>
      </c>
      <c r="O17" s="355"/>
      <c r="P17" s="351">
        <v>8</v>
      </c>
      <c r="Q17" s="355"/>
      <c r="R17" s="355"/>
      <c r="S17" s="355"/>
      <c r="T17" s="351">
        <v>88</v>
      </c>
      <c r="U17" s="325">
        <v>8.8</v>
      </c>
      <c r="V17" s="323"/>
      <c r="W17" s="323"/>
      <c r="X17" s="323"/>
      <c r="Y17" s="323"/>
      <c r="Z17" s="323"/>
      <c r="AA17" s="323"/>
      <c r="AB17" s="323"/>
      <c r="AC17" s="323"/>
      <c r="AD17" s="351">
        <v>84</v>
      </c>
      <c r="AE17" s="323">
        <v>33.6</v>
      </c>
      <c r="AF17" s="371">
        <v>10</v>
      </c>
      <c r="AG17" s="326">
        <v>79.686</v>
      </c>
      <c r="AH17" s="325">
        <v>6</v>
      </c>
      <c r="AI17" s="325" t="s">
        <v>63</v>
      </c>
      <c r="AJ17" s="384"/>
    </row>
    <row r="18" spans="1:36">
      <c r="A18" s="323">
        <v>12</v>
      </c>
      <c r="B18" s="327" t="s">
        <v>367</v>
      </c>
      <c r="C18" s="328">
        <v>77.79</v>
      </c>
      <c r="D18" s="325">
        <v>12</v>
      </c>
      <c r="E18" s="325"/>
      <c r="F18" s="325"/>
      <c r="G18" s="326">
        <v>54.453</v>
      </c>
      <c r="H18" s="326">
        <v>27.2265</v>
      </c>
      <c r="I18" s="350">
        <v>100</v>
      </c>
      <c r="J18" s="351">
        <v>30</v>
      </c>
      <c r="K18" s="351">
        <v>20</v>
      </c>
      <c r="L18" s="351">
        <v>30</v>
      </c>
      <c r="M18" s="351">
        <v>80</v>
      </c>
      <c r="N18" s="352" t="s">
        <v>368</v>
      </c>
      <c r="O18" s="352"/>
      <c r="P18" s="351">
        <v>5</v>
      </c>
      <c r="Q18" s="352"/>
      <c r="R18" s="352"/>
      <c r="S18" s="352"/>
      <c r="T18" s="351">
        <v>85</v>
      </c>
      <c r="U18" s="325">
        <v>8.5</v>
      </c>
      <c r="V18" s="323"/>
      <c r="W18" s="323"/>
      <c r="X18" s="323"/>
      <c r="Y18" s="323"/>
      <c r="Z18" s="323"/>
      <c r="AA18" s="323"/>
      <c r="AB18" s="323"/>
      <c r="AC18" s="323"/>
      <c r="AD18" s="351">
        <v>80</v>
      </c>
      <c r="AE18" s="323">
        <v>32</v>
      </c>
      <c r="AF18" s="371">
        <v>10</v>
      </c>
      <c r="AG18" s="326">
        <v>77.7265</v>
      </c>
      <c r="AH18" s="325">
        <v>15</v>
      </c>
      <c r="AI18" s="325" t="s">
        <v>55</v>
      </c>
      <c r="AJ18" s="384"/>
    </row>
    <row r="19" ht="14.25" spans="1:36">
      <c r="A19" s="323">
        <v>13</v>
      </c>
      <c r="B19" s="229" t="s">
        <v>369</v>
      </c>
      <c r="C19" s="324">
        <v>77.54</v>
      </c>
      <c r="D19" s="325">
        <v>13</v>
      </c>
      <c r="E19" s="325"/>
      <c r="F19" s="325"/>
      <c r="G19" s="326">
        <v>54.278</v>
      </c>
      <c r="H19" s="326">
        <v>27.139</v>
      </c>
      <c r="I19" s="350">
        <v>100</v>
      </c>
      <c r="J19" s="351">
        <v>30</v>
      </c>
      <c r="K19" s="351">
        <v>20</v>
      </c>
      <c r="L19" s="351">
        <v>30</v>
      </c>
      <c r="M19" s="351">
        <v>80</v>
      </c>
      <c r="N19" s="53"/>
      <c r="O19" s="257"/>
      <c r="P19" s="351"/>
      <c r="Q19" s="232"/>
      <c r="R19" s="232"/>
      <c r="S19" s="232"/>
      <c r="T19" s="351">
        <v>80</v>
      </c>
      <c r="U19" s="325">
        <v>8</v>
      </c>
      <c r="V19" s="323"/>
      <c r="W19" s="323"/>
      <c r="X19" s="323"/>
      <c r="Y19" s="323"/>
      <c r="Z19" s="323"/>
      <c r="AA19" s="323"/>
      <c r="AB19" s="323"/>
      <c r="AC19" s="323"/>
      <c r="AD19" s="351">
        <v>81</v>
      </c>
      <c r="AE19" s="323">
        <v>32.4</v>
      </c>
      <c r="AF19" s="371">
        <v>10</v>
      </c>
      <c r="AG19" s="326">
        <v>77.539</v>
      </c>
      <c r="AH19" s="325">
        <v>19</v>
      </c>
      <c r="AI19" s="325" t="s">
        <v>55</v>
      </c>
      <c r="AJ19" s="384"/>
    </row>
    <row r="20" spans="1:36">
      <c r="A20" s="323">
        <v>14</v>
      </c>
      <c r="B20" s="327" t="s">
        <v>370</v>
      </c>
      <c r="C20" s="328">
        <v>77.5</v>
      </c>
      <c r="D20" s="325">
        <v>14</v>
      </c>
      <c r="E20" s="325"/>
      <c r="F20" s="325"/>
      <c r="G20" s="326">
        <v>54.25</v>
      </c>
      <c r="H20" s="326">
        <v>27.125</v>
      </c>
      <c r="I20" s="350">
        <v>100</v>
      </c>
      <c r="J20" s="351">
        <v>30</v>
      </c>
      <c r="K20" s="351">
        <v>20</v>
      </c>
      <c r="L20" s="351">
        <v>30</v>
      </c>
      <c r="M20" s="351">
        <v>80</v>
      </c>
      <c r="N20" s="352" t="s">
        <v>371</v>
      </c>
      <c r="O20" s="352"/>
      <c r="P20" s="351">
        <v>5</v>
      </c>
      <c r="Q20" s="352"/>
      <c r="R20" s="352"/>
      <c r="S20" s="352"/>
      <c r="T20" s="351">
        <v>85</v>
      </c>
      <c r="U20" s="325">
        <v>8.5</v>
      </c>
      <c r="V20" s="323"/>
      <c r="W20" s="323"/>
      <c r="X20" s="323"/>
      <c r="Y20" s="323"/>
      <c r="Z20" s="323"/>
      <c r="AA20" s="323"/>
      <c r="AB20" s="323"/>
      <c r="AC20" s="323"/>
      <c r="AD20" s="351">
        <v>82</v>
      </c>
      <c r="AE20" s="323">
        <v>32.8</v>
      </c>
      <c r="AF20" s="371">
        <v>10</v>
      </c>
      <c r="AG20" s="326">
        <v>78.425</v>
      </c>
      <c r="AH20" s="325">
        <v>11</v>
      </c>
      <c r="AI20" s="325" t="s">
        <v>63</v>
      </c>
      <c r="AJ20" s="384"/>
    </row>
    <row r="21" spans="1:36">
      <c r="A21" s="323">
        <v>15</v>
      </c>
      <c r="B21" s="229" t="s">
        <v>372</v>
      </c>
      <c r="C21" s="324">
        <v>77.33</v>
      </c>
      <c r="D21" s="325">
        <v>15</v>
      </c>
      <c r="E21" s="325"/>
      <c r="F21" s="325"/>
      <c r="G21" s="326">
        <v>54.131</v>
      </c>
      <c r="H21" s="326">
        <v>27.0655</v>
      </c>
      <c r="I21" s="350">
        <v>100</v>
      </c>
      <c r="J21" s="351">
        <v>30</v>
      </c>
      <c r="K21" s="351">
        <v>20</v>
      </c>
      <c r="L21" s="351">
        <v>30</v>
      </c>
      <c r="M21" s="351">
        <v>80</v>
      </c>
      <c r="N21" s="53" t="s">
        <v>334</v>
      </c>
      <c r="O21" s="100"/>
      <c r="P21" s="351">
        <v>5</v>
      </c>
      <c r="Q21" s="53"/>
      <c r="R21" s="53"/>
      <c r="S21" s="53"/>
      <c r="T21" s="351">
        <v>85</v>
      </c>
      <c r="U21" s="325">
        <v>8.5</v>
      </c>
      <c r="V21" s="323"/>
      <c r="W21" s="323"/>
      <c r="X21" s="323"/>
      <c r="Y21" s="323"/>
      <c r="Z21" s="323"/>
      <c r="AA21" s="323"/>
      <c r="AB21" s="323"/>
      <c r="AC21" s="323"/>
      <c r="AD21" s="351">
        <v>91</v>
      </c>
      <c r="AE21" s="323">
        <v>36.4</v>
      </c>
      <c r="AF21" s="371">
        <v>10</v>
      </c>
      <c r="AG21" s="326">
        <v>81.9655</v>
      </c>
      <c r="AH21" s="325">
        <v>2</v>
      </c>
      <c r="AI21" s="325" t="s">
        <v>63</v>
      </c>
      <c r="AJ21" s="384"/>
    </row>
    <row r="22" spans="1:36">
      <c r="A22" s="323">
        <v>16</v>
      </c>
      <c r="B22" s="327" t="s">
        <v>373</v>
      </c>
      <c r="C22" s="328">
        <v>77.13</v>
      </c>
      <c r="D22" s="325">
        <v>16</v>
      </c>
      <c r="E22" s="325"/>
      <c r="F22" s="325"/>
      <c r="G22" s="326">
        <v>53.991</v>
      </c>
      <c r="H22" s="326">
        <v>26.9955</v>
      </c>
      <c r="I22" s="350">
        <v>100</v>
      </c>
      <c r="J22" s="351">
        <v>30</v>
      </c>
      <c r="K22" s="351">
        <v>20</v>
      </c>
      <c r="L22" s="351">
        <v>30</v>
      </c>
      <c r="M22" s="351">
        <v>80</v>
      </c>
      <c r="N22" s="352"/>
      <c r="O22" s="352"/>
      <c r="P22" s="351"/>
      <c r="Q22" s="352"/>
      <c r="R22" s="352"/>
      <c r="S22" s="352"/>
      <c r="T22" s="351">
        <v>80</v>
      </c>
      <c r="U22" s="325">
        <v>8</v>
      </c>
      <c r="V22" s="323"/>
      <c r="W22" s="323"/>
      <c r="X22" s="323"/>
      <c r="Y22" s="323"/>
      <c r="Z22" s="323"/>
      <c r="AA22" s="323"/>
      <c r="AB22" s="323"/>
      <c r="AC22" s="323"/>
      <c r="AD22" s="351">
        <v>82</v>
      </c>
      <c r="AE22" s="323">
        <v>32.8</v>
      </c>
      <c r="AF22" s="371">
        <v>0</v>
      </c>
      <c r="AG22" s="326">
        <v>67.7955</v>
      </c>
      <c r="AH22" s="325">
        <v>44</v>
      </c>
      <c r="AI22" s="325"/>
      <c r="AJ22" s="384"/>
    </row>
    <row r="23" spans="1:36">
      <c r="A23" s="323">
        <v>17</v>
      </c>
      <c r="B23" s="327" t="s">
        <v>374</v>
      </c>
      <c r="C23" s="328">
        <v>77.08</v>
      </c>
      <c r="D23" s="325">
        <v>17</v>
      </c>
      <c r="E23" s="325"/>
      <c r="F23" s="325"/>
      <c r="G23" s="326">
        <v>53.956</v>
      </c>
      <c r="H23" s="326">
        <v>26.978</v>
      </c>
      <c r="I23" s="350">
        <v>100</v>
      </c>
      <c r="J23" s="351">
        <v>30</v>
      </c>
      <c r="K23" s="351">
        <v>20</v>
      </c>
      <c r="L23" s="351">
        <v>30</v>
      </c>
      <c r="M23" s="351">
        <v>80</v>
      </c>
      <c r="N23" s="352" t="s">
        <v>375</v>
      </c>
      <c r="O23" s="352"/>
      <c r="P23" s="351">
        <v>8</v>
      </c>
      <c r="Q23" s="352"/>
      <c r="R23" s="352"/>
      <c r="S23" s="352"/>
      <c r="T23" s="351">
        <v>88</v>
      </c>
      <c r="U23" s="325">
        <v>8.8</v>
      </c>
      <c r="V23" s="323"/>
      <c r="W23" s="323"/>
      <c r="X23" s="323"/>
      <c r="Y23" s="323"/>
      <c r="Z23" s="323"/>
      <c r="AA23" s="323"/>
      <c r="AB23" s="323"/>
      <c r="AC23" s="323"/>
      <c r="AD23" s="351">
        <v>80</v>
      </c>
      <c r="AE23" s="323">
        <v>32</v>
      </c>
      <c r="AF23" s="371">
        <v>10</v>
      </c>
      <c r="AG23" s="326">
        <v>77.778</v>
      </c>
      <c r="AH23" s="325">
        <v>13</v>
      </c>
      <c r="AI23" s="325" t="s">
        <v>55</v>
      </c>
      <c r="AJ23" s="384"/>
    </row>
    <row r="24" spans="1:36">
      <c r="A24" s="323">
        <v>18</v>
      </c>
      <c r="B24" s="225" t="s">
        <v>376</v>
      </c>
      <c r="C24" s="333">
        <v>77</v>
      </c>
      <c r="D24" s="325">
        <v>18</v>
      </c>
      <c r="E24" s="325"/>
      <c r="F24" s="325"/>
      <c r="G24" s="326">
        <v>53.9</v>
      </c>
      <c r="H24" s="326">
        <v>26.95</v>
      </c>
      <c r="I24" s="350">
        <v>100</v>
      </c>
      <c r="J24" s="351">
        <v>30</v>
      </c>
      <c r="K24" s="351">
        <v>20</v>
      </c>
      <c r="L24" s="351">
        <v>30</v>
      </c>
      <c r="M24" s="351">
        <v>80</v>
      </c>
      <c r="N24" s="53" t="s">
        <v>78</v>
      </c>
      <c r="O24" s="100"/>
      <c r="P24" s="351">
        <v>5</v>
      </c>
      <c r="Q24" s="53"/>
      <c r="R24" s="53"/>
      <c r="S24" s="53"/>
      <c r="T24" s="351">
        <v>85</v>
      </c>
      <c r="U24" s="325">
        <v>8.5</v>
      </c>
      <c r="V24" s="323"/>
      <c r="W24" s="323"/>
      <c r="X24" s="323"/>
      <c r="Y24" s="323"/>
      <c r="Z24" s="323"/>
      <c r="AA24" s="323"/>
      <c r="AB24" s="323"/>
      <c r="AC24" s="323"/>
      <c r="AD24" s="351">
        <v>83</v>
      </c>
      <c r="AE24" s="323">
        <v>33.2</v>
      </c>
      <c r="AF24" s="371">
        <v>10</v>
      </c>
      <c r="AG24" s="326">
        <v>78.65</v>
      </c>
      <c r="AH24" s="325">
        <v>10</v>
      </c>
      <c r="AI24" s="325" t="s">
        <v>63</v>
      </c>
      <c r="AJ24" s="384"/>
    </row>
    <row r="25" spans="1:36">
      <c r="A25" s="329">
        <v>19</v>
      </c>
      <c r="B25" s="239" t="s">
        <v>377</v>
      </c>
      <c r="C25" s="330">
        <v>76.92</v>
      </c>
      <c r="D25" s="331">
        <v>19</v>
      </c>
      <c r="E25" s="331"/>
      <c r="F25" s="331"/>
      <c r="G25" s="332">
        <v>53.844</v>
      </c>
      <c r="H25" s="332">
        <v>26.922</v>
      </c>
      <c r="I25" s="353">
        <v>100</v>
      </c>
      <c r="J25" s="354">
        <v>30</v>
      </c>
      <c r="K25" s="354">
        <v>20</v>
      </c>
      <c r="L25" s="354">
        <v>30</v>
      </c>
      <c r="M25" s="354">
        <v>80</v>
      </c>
      <c r="N25" s="64" t="s">
        <v>378</v>
      </c>
      <c r="O25" s="102"/>
      <c r="P25" s="354">
        <v>5</v>
      </c>
      <c r="Q25" s="64"/>
      <c r="R25" s="64"/>
      <c r="S25" s="64"/>
      <c r="T25" s="354">
        <v>85</v>
      </c>
      <c r="U25" s="331">
        <v>8.5</v>
      </c>
      <c r="V25" s="329"/>
      <c r="W25" s="329"/>
      <c r="X25" s="329"/>
      <c r="Y25" s="329"/>
      <c r="Z25" s="329"/>
      <c r="AA25" s="329"/>
      <c r="AB25" s="329"/>
      <c r="AC25" s="329"/>
      <c r="AD25" s="354">
        <v>72</v>
      </c>
      <c r="AE25" s="329">
        <v>28.8</v>
      </c>
      <c r="AF25" s="372">
        <v>0</v>
      </c>
      <c r="AG25" s="332">
        <v>64.222</v>
      </c>
      <c r="AH25" s="331">
        <v>56</v>
      </c>
      <c r="AI25" s="331"/>
      <c r="AJ25" s="385" t="s">
        <v>105</v>
      </c>
    </row>
    <row r="26" ht="14.25" spans="1:36">
      <c r="A26" s="323">
        <v>20</v>
      </c>
      <c r="B26" s="327" t="s">
        <v>379</v>
      </c>
      <c r="C26" s="328">
        <v>76.75</v>
      </c>
      <c r="D26" s="325">
        <v>20</v>
      </c>
      <c r="E26" s="325"/>
      <c r="F26" s="325"/>
      <c r="G26" s="326">
        <v>53.725</v>
      </c>
      <c r="H26" s="326">
        <v>26.8625</v>
      </c>
      <c r="I26" s="350">
        <v>100</v>
      </c>
      <c r="J26" s="351">
        <v>30</v>
      </c>
      <c r="K26" s="351">
        <v>20</v>
      </c>
      <c r="L26" s="351">
        <v>30</v>
      </c>
      <c r="M26" s="351">
        <v>80</v>
      </c>
      <c r="N26" s="352"/>
      <c r="O26" s="355"/>
      <c r="P26" s="351"/>
      <c r="Q26" s="355"/>
      <c r="R26" s="355"/>
      <c r="S26" s="355"/>
      <c r="T26" s="351">
        <v>80</v>
      </c>
      <c r="U26" s="325">
        <v>8</v>
      </c>
      <c r="V26" s="323"/>
      <c r="W26" s="323"/>
      <c r="X26" s="323"/>
      <c r="Y26" s="323"/>
      <c r="Z26" s="323"/>
      <c r="AA26" s="323"/>
      <c r="AB26" s="323"/>
      <c r="AC26" s="323"/>
      <c r="AD26" s="351">
        <v>69</v>
      </c>
      <c r="AE26" s="323">
        <v>27.6</v>
      </c>
      <c r="AF26" s="371">
        <v>10</v>
      </c>
      <c r="AG26" s="326">
        <v>72.4625</v>
      </c>
      <c r="AH26" s="325">
        <v>36</v>
      </c>
      <c r="AI26" s="325"/>
      <c r="AJ26" s="384"/>
    </row>
    <row r="27" spans="1:36">
      <c r="A27" s="323">
        <v>21</v>
      </c>
      <c r="B27" s="229" t="s">
        <v>380</v>
      </c>
      <c r="C27" s="324">
        <v>76.33</v>
      </c>
      <c r="D27" s="325">
        <v>21</v>
      </c>
      <c r="E27" s="325"/>
      <c r="F27" s="325"/>
      <c r="G27" s="326">
        <v>53.431</v>
      </c>
      <c r="H27" s="326">
        <v>26.7155</v>
      </c>
      <c r="I27" s="350">
        <v>100</v>
      </c>
      <c r="J27" s="351">
        <v>30</v>
      </c>
      <c r="K27" s="351">
        <v>20</v>
      </c>
      <c r="L27" s="351">
        <v>30</v>
      </c>
      <c r="M27" s="351">
        <v>80</v>
      </c>
      <c r="N27" s="53"/>
      <c r="O27" s="100"/>
      <c r="P27" s="351"/>
      <c r="Q27" s="53"/>
      <c r="R27" s="53"/>
      <c r="S27" s="53"/>
      <c r="T27" s="351">
        <v>80</v>
      </c>
      <c r="U27" s="325">
        <v>8</v>
      </c>
      <c r="V27" s="323"/>
      <c r="W27" s="323"/>
      <c r="X27" s="323"/>
      <c r="Y27" s="323"/>
      <c r="Z27" s="323"/>
      <c r="AA27" s="323"/>
      <c r="AB27" s="323"/>
      <c r="AC27" s="323"/>
      <c r="AD27" s="351">
        <v>77</v>
      </c>
      <c r="AE27" s="323">
        <v>30.8</v>
      </c>
      <c r="AF27" s="371">
        <v>0</v>
      </c>
      <c r="AG27" s="326">
        <v>65.5155</v>
      </c>
      <c r="AH27" s="325">
        <v>54</v>
      </c>
      <c r="AI27" s="325"/>
      <c r="AJ27" s="384"/>
    </row>
    <row r="28" ht="14.25" spans="1:36">
      <c r="A28" s="323">
        <v>22</v>
      </c>
      <c r="B28" s="225" t="s">
        <v>381</v>
      </c>
      <c r="C28" s="333">
        <v>75.92</v>
      </c>
      <c r="D28" s="325">
        <v>22</v>
      </c>
      <c r="E28" s="325"/>
      <c r="F28" s="325"/>
      <c r="G28" s="326">
        <v>53.144</v>
      </c>
      <c r="H28" s="326">
        <v>26.572</v>
      </c>
      <c r="I28" s="350">
        <v>100</v>
      </c>
      <c r="J28" s="351">
        <v>30</v>
      </c>
      <c r="K28" s="351">
        <v>20</v>
      </c>
      <c r="L28" s="351">
        <v>30</v>
      </c>
      <c r="M28" s="351">
        <v>80</v>
      </c>
      <c r="N28" s="53"/>
      <c r="O28" s="257"/>
      <c r="P28" s="351"/>
      <c r="Q28" s="232"/>
      <c r="R28" s="232"/>
      <c r="S28" s="232"/>
      <c r="T28" s="351">
        <v>80</v>
      </c>
      <c r="U28" s="325">
        <v>8</v>
      </c>
      <c r="V28" s="323"/>
      <c r="W28" s="323"/>
      <c r="X28" s="323"/>
      <c r="Y28" s="323"/>
      <c r="Z28" s="323"/>
      <c r="AA28" s="323"/>
      <c r="AB28" s="323"/>
      <c r="AC28" s="323"/>
      <c r="AD28" s="351">
        <v>81</v>
      </c>
      <c r="AE28" s="323">
        <v>32.4</v>
      </c>
      <c r="AF28" s="371">
        <v>0</v>
      </c>
      <c r="AG28" s="326">
        <v>66.972</v>
      </c>
      <c r="AH28" s="325">
        <v>50</v>
      </c>
      <c r="AI28" s="325"/>
      <c r="AJ28" s="384"/>
    </row>
    <row r="29" spans="1:36">
      <c r="A29" s="323">
        <v>23</v>
      </c>
      <c r="B29" s="229" t="s">
        <v>382</v>
      </c>
      <c r="C29" s="324">
        <v>75.88</v>
      </c>
      <c r="D29" s="325">
        <v>23</v>
      </c>
      <c r="E29" s="325"/>
      <c r="F29" s="325"/>
      <c r="G29" s="326">
        <v>53.116</v>
      </c>
      <c r="H29" s="326">
        <v>26.558</v>
      </c>
      <c r="I29" s="350">
        <v>100</v>
      </c>
      <c r="J29" s="351">
        <v>30</v>
      </c>
      <c r="K29" s="351">
        <v>20</v>
      </c>
      <c r="L29" s="351">
        <v>30</v>
      </c>
      <c r="M29" s="351">
        <v>80</v>
      </c>
      <c r="N29" s="53"/>
      <c r="O29" s="100"/>
      <c r="P29" s="351"/>
      <c r="Q29" s="53"/>
      <c r="R29" s="53"/>
      <c r="S29" s="53"/>
      <c r="T29" s="351">
        <v>80</v>
      </c>
      <c r="U29" s="325">
        <v>8</v>
      </c>
      <c r="V29" s="323"/>
      <c r="W29" s="323"/>
      <c r="X29" s="323"/>
      <c r="Y29" s="323"/>
      <c r="Z29" s="323"/>
      <c r="AA29" s="323"/>
      <c r="AB29" s="323"/>
      <c r="AC29" s="323"/>
      <c r="AD29" s="351">
        <v>82</v>
      </c>
      <c r="AE29" s="323">
        <v>32.8</v>
      </c>
      <c r="AF29" s="371">
        <v>0</v>
      </c>
      <c r="AG29" s="326">
        <v>67.358</v>
      </c>
      <c r="AH29" s="325">
        <v>47</v>
      </c>
      <c r="AI29" s="325"/>
      <c r="AJ29" s="384"/>
    </row>
    <row r="30" ht="14.25" spans="1:36">
      <c r="A30" s="323">
        <v>24</v>
      </c>
      <c r="B30" s="229" t="s">
        <v>383</v>
      </c>
      <c r="C30" s="324">
        <v>75.83</v>
      </c>
      <c r="D30" s="325">
        <v>24</v>
      </c>
      <c r="E30" s="325"/>
      <c r="F30" s="325"/>
      <c r="G30" s="326">
        <v>53.081</v>
      </c>
      <c r="H30" s="326">
        <v>26.5405</v>
      </c>
      <c r="I30" s="350">
        <v>100</v>
      </c>
      <c r="J30" s="351">
        <v>30</v>
      </c>
      <c r="K30" s="351">
        <v>20</v>
      </c>
      <c r="L30" s="351">
        <v>30</v>
      </c>
      <c r="M30" s="351">
        <v>80</v>
      </c>
      <c r="N30" s="232"/>
      <c r="O30" s="257"/>
      <c r="P30" s="356"/>
      <c r="Q30" s="232"/>
      <c r="R30" s="232"/>
      <c r="S30" s="232"/>
      <c r="T30" s="351">
        <v>80</v>
      </c>
      <c r="U30" s="325">
        <v>8</v>
      </c>
      <c r="V30" s="323"/>
      <c r="W30" s="323"/>
      <c r="X30" s="323"/>
      <c r="Y30" s="323"/>
      <c r="Z30" s="323"/>
      <c r="AA30" s="323"/>
      <c r="AB30" s="323"/>
      <c r="AC30" s="323"/>
      <c r="AD30" s="356">
        <v>72</v>
      </c>
      <c r="AE30" s="323">
        <v>28.8</v>
      </c>
      <c r="AF30" s="373">
        <v>0</v>
      </c>
      <c r="AG30" s="326">
        <v>63.3405</v>
      </c>
      <c r="AH30" s="325">
        <v>58</v>
      </c>
      <c r="AI30" s="325"/>
      <c r="AJ30" s="384"/>
    </row>
    <row r="31" spans="1:36">
      <c r="A31" s="323">
        <v>25</v>
      </c>
      <c r="B31" s="229" t="s">
        <v>384</v>
      </c>
      <c r="C31" s="324">
        <v>75.79</v>
      </c>
      <c r="D31" s="325">
        <v>25</v>
      </c>
      <c r="E31" s="325"/>
      <c r="F31" s="325"/>
      <c r="G31" s="326">
        <v>53.053</v>
      </c>
      <c r="H31" s="326">
        <v>26.5265</v>
      </c>
      <c r="I31" s="350">
        <v>100</v>
      </c>
      <c r="J31" s="351">
        <v>30</v>
      </c>
      <c r="K31" s="351">
        <v>20</v>
      </c>
      <c r="L31" s="351">
        <v>30</v>
      </c>
      <c r="M31" s="351">
        <v>80</v>
      </c>
      <c r="N31" s="53" t="s">
        <v>78</v>
      </c>
      <c r="O31" s="100"/>
      <c r="P31" s="351">
        <v>5</v>
      </c>
      <c r="Q31" s="53"/>
      <c r="R31" s="53"/>
      <c r="S31" s="53"/>
      <c r="T31" s="351">
        <v>85</v>
      </c>
      <c r="U31" s="325">
        <v>8.5</v>
      </c>
      <c r="V31" s="323"/>
      <c r="W31" s="323"/>
      <c r="X31" s="323"/>
      <c r="Y31" s="323"/>
      <c r="Z31" s="323"/>
      <c r="AA31" s="323"/>
      <c r="AB31" s="323"/>
      <c r="AC31" s="323"/>
      <c r="AD31" s="351">
        <v>78</v>
      </c>
      <c r="AE31" s="323">
        <v>31.2</v>
      </c>
      <c r="AF31" s="374">
        <v>10</v>
      </c>
      <c r="AG31" s="326">
        <v>76.2265</v>
      </c>
      <c r="AH31" s="325">
        <v>24</v>
      </c>
      <c r="AI31" s="325" t="s">
        <v>55</v>
      </c>
      <c r="AJ31" s="384"/>
    </row>
    <row r="32" spans="1:36">
      <c r="A32" s="323">
        <v>26</v>
      </c>
      <c r="B32" s="327" t="s">
        <v>385</v>
      </c>
      <c r="C32" s="328">
        <v>75.5</v>
      </c>
      <c r="D32" s="325">
        <v>26</v>
      </c>
      <c r="E32" s="325"/>
      <c r="F32" s="325"/>
      <c r="G32" s="326">
        <v>52.85</v>
      </c>
      <c r="H32" s="326">
        <v>26.425</v>
      </c>
      <c r="I32" s="350">
        <v>100</v>
      </c>
      <c r="J32" s="351">
        <v>30</v>
      </c>
      <c r="K32" s="351">
        <v>20</v>
      </c>
      <c r="L32" s="351">
        <v>30</v>
      </c>
      <c r="M32" s="351">
        <v>80</v>
      </c>
      <c r="N32" s="352"/>
      <c r="O32" s="352"/>
      <c r="P32" s="351"/>
      <c r="Q32" s="352"/>
      <c r="R32" s="352"/>
      <c r="S32" s="352"/>
      <c r="T32" s="351">
        <v>80</v>
      </c>
      <c r="U32" s="325">
        <v>8</v>
      </c>
      <c r="V32" s="323"/>
      <c r="W32" s="323"/>
      <c r="X32" s="323"/>
      <c r="Y32" s="323"/>
      <c r="Z32" s="323"/>
      <c r="AA32" s="323"/>
      <c r="AB32" s="323"/>
      <c r="AC32" s="323"/>
      <c r="AD32" s="351">
        <v>76</v>
      </c>
      <c r="AE32" s="323">
        <v>30.4</v>
      </c>
      <c r="AF32" s="371">
        <v>0</v>
      </c>
      <c r="AG32" s="326">
        <v>64.825</v>
      </c>
      <c r="AH32" s="325">
        <v>55</v>
      </c>
      <c r="AI32" s="325"/>
      <c r="AJ32" s="384"/>
    </row>
    <row r="33" spans="1:36">
      <c r="A33" s="323">
        <v>27</v>
      </c>
      <c r="B33" s="229" t="s">
        <v>386</v>
      </c>
      <c r="C33" s="324">
        <v>75.25</v>
      </c>
      <c r="D33" s="325">
        <v>27</v>
      </c>
      <c r="E33" s="325"/>
      <c r="F33" s="325"/>
      <c r="G33" s="326">
        <v>52.675</v>
      </c>
      <c r="H33" s="326">
        <v>26.3375</v>
      </c>
      <c r="I33" s="350">
        <v>100</v>
      </c>
      <c r="J33" s="351">
        <v>30</v>
      </c>
      <c r="K33" s="351">
        <v>20</v>
      </c>
      <c r="L33" s="351">
        <v>30</v>
      </c>
      <c r="M33" s="351">
        <v>80</v>
      </c>
      <c r="N33" s="53" t="s">
        <v>349</v>
      </c>
      <c r="O33" s="105"/>
      <c r="P33" s="351">
        <v>5</v>
      </c>
      <c r="Q33" s="74"/>
      <c r="R33" s="74"/>
      <c r="S33" s="74"/>
      <c r="T33" s="351">
        <v>85</v>
      </c>
      <c r="U33" s="325">
        <v>8.5</v>
      </c>
      <c r="V33" s="323"/>
      <c r="W33" s="323"/>
      <c r="X33" s="323"/>
      <c r="Y33" s="323"/>
      <c r="Z33" s="323"/>
      <c r="AA33" s="323"/>
      <c r="AB33" s="323"/>
      <c r="AC33" s="323"/>
      <c r="AD33" s="351">
        <v>82</v>
      </c>
      <c r="AE33" s="323">
        <v>32.8</v>
      </c>
      <c r="AF33" s="371">
        <v>10</v>
      </c>
      <c r="AG33" s="326">
        <v>77.6375</v>
      </c>
      <c r="AH33" s="325">
        <v>17</v>
      </c>
      <c r="AI33" s="325" t="s">
        <v>55</v>
      </c>
      <c r="AJ33" s="384"/>
    </row>
    <row r="34" spans="1:36">
      <c r="A34" s="323">
        <v>28</v>
      </c>
      <c r="B34" s="229" t="s">
        <v>387</v>
      </c>
      <c r="C34" s="324">
        <v>75.21</v>
      </c>
      <c r="D34" s="325">
        <v>28</v>
      </c>
      <c r="E34" s="325"/>
      <c r="F34" s="325"/>
      <c r="G34" s="326">
        <v>52.647</v>
      </c>
      <c r="H34" s="326">
        <v>26.3235</v>
      </c>
      <c r="I34" s="350">
        <v>100</v>
      </c>
      <c r="J34" s="351">
        <v>30</v>
      </c>
      <c r="K34" s="351">
        <v>20</v>
      </c>
      <c r="L34" s="351">
        <v>30</v>
      </c>
      <c r="M34" s="351">
        <v>80</v>
      </c>
      <c r="N34" s="53" t="s">
        <v>78</v>
      </c>
      <c r="O34" s="100"/>
      <c r="P34" s="351"/>
      <c r="Q34" s="53"/>
      <c r="R34" s="53"/>
      <c r="S34" s="53"/>
      <c r="T34" s="351">
        <v>85</v>
      </c>
      <c r="U34" s="325">
        <v>8.5</v>
      </c>
      <c r="V34" s="323"/>
      <c r="W34" s="323"/>
      <c r="X34" s="323"/>
      <c r="Y34" s="323"/>
      <c r="Z34" s="323"/>
      <c r="AA34" s="323"/>
      <c r="AB34" s="323"/>
      <c r="AC34" s="323"/>
      <c r="AD34" s="351">
        <v>81</v>
      </c>
      <c r="AE34" s="323">
        <v>32.4</v>
      </c>
      <c r="AF34" s="374">
        <v>0</v>
      </c>
      <c r="AG34" s="326">
        <v>67.2235</v>
      </c>
      <c r="AH34" s="325">
        <v>48</v>
      </c>
      <c r="AI34" s="325"/>
      <c r="AJ34" s="384"/>
    </row>
    <row r="35" spans="1:36">
      <c r="A35" s="323">
        <v>29</v>
      </c>
      <c r="B35" s="225" t="s">
        <v>388</v>
      </c>
      <c r="C35" s="333">
        <v>74.96</v>
      </c>
      <c r="D35" s="325">
        <v>29</v>
      </c>
      <c r="E35" s="325"/>
      <c r="F35" s="325"/>
      <c r="G35" s="326">
        <v>52.472</v>
      </c>
      <c r="H35" s="326">
        <v>26.236</v>
      </c>
      <c r="I35" s="350">
        <v>100</v>
      </c>
      <c r="J35" s="351">
        <v>30</v>
      </c>
      <c r="K35" s="351">
        <v>20</v>
      </c>
      <c r="L35" s="351">
        <v>30</v>
      </c>
      <c r="M35" s="351">
        <v>80</v>
      </c>
      <c r="N35" s="53"/>
      <c r="O35" s="100"/>
      <c r="P35" s="351"/>
      <c r="Q35" s="53"/>
      <c r="R35" s="53"/>
      <c r="S35" s="53"/>
      <c r="T35" s="351">
        <v>80</v>
      </c>
      <c r="U35" s="325">
        <v>8</v>
      </c>
      <c r="V35" s="323"/>
      <c r="W35" s="323"/>
      <c r="X35" s="323"/>
      <c r="Y35" s="323"/>
      <c r="Z35" s="323"/>
      <c r="AA35" s="323"/>
      <c r="AB35" s="323"/>
      <c r="AC35" s="323"/>
      <c r="AD35" s="351">
        <v>83</v>
      </c>
      <c r="AE35" s="323">
        <v>33.2</v>
      </c>
      <c r="AF35" s="374">
        <v>0</v>
      </c>
      <c r="AG35" s="326">
        <v>67.436</v>
      </c>
      <c r="AH35" s="325">
        <v>45</v>
      </c>
      <c r="AI35" s="325"/>
      <c r="AJ35" s="384"/>
    </row>
    <row r="36" ht="14.25" spans="1:36">
      <c r="A36" s="323">
        <v>30</v>
      </c>
      <c r="B36" s="327" t="s">
        <v>389</v>
      </c>
      <c r="C36" s="328">
        <v>74.79</v>
      </c>
      <c r="D36" s="325">
        <v>31</v>
      </c>
      <c r="E36" s="325"/>
      <c r="F36" s="325"/>
      <c r="G36" s="326">
        <v>52.353</v>
      </c>
      <c r="H36" s="326">
        <v>26.1765</v>
      </c>
      <c r="I36" s="350">
        <v>100</v>
      </c>
      <c r="J36" s="351">
        <v>30</v>
      </c>
      <c r="K36" s="351">
        <v>20</v>
      </c>
      <c r="L36" s="351">
        <v>30</v>
      </c>
      <c r="M36" s="351">
        <v>80</v>
      </c>
      <c r="N36" s="355"/>
      <c r="O36" s="355"/>
      <c r="P36" s="356"/>
      <c r="Q36" s="355"/>
      <c r="R36" s="355"/>
      <c r="S36" s="355"/>
      <c r="T36" s="351">
        <v>80</v>
      </c>
      <c r="U36" s="325">
        <v>8</v>
      </c>
      <c r="V36" s="323"/>
      <c r="W36" s="323"/>
      <c r="X36" s="323"/>
      <c r="Y36" s="323"/>
      <c r="Z36" s="323"/>
      <c r="AA36" s="323"/>
      <c r="AB36" s="323"/>
      <c r="AC36" s="323"/>
      <c r="AD36" s="356">
        <v>87</v>
      </c>
      <c r="AE36" s="323">
        <v>34.8</v>
      </c>
      <c r="AF36" s="375">
        <v>10</v>
      </c>
      <c r="AG36" s="326">
        <v>78.9765</v>
      </c>
      <c r="AH36" s="325">
        <v>9</v>
      </c>
      <c r="AI36" s="325" t="s">
        <v>55</v>
      </c>
      <c r="AJ36" s="384"/>
    </row>
    <row r="37" spans="1:36">
      <c r="A37" s="323">
        <v>31</v>
      </c>
      <c r="B37" s="225" t="s">
        <v>390</v>
      </c>
      <c r="C37" s="333">
        <v>74.79</v>
      </c>
      <c r="D37" s="325">
        <v>30</v>
      </c>
      <c r="E37" s="325"/>
      <c r="F37" s="325"/>
      <c r="G37" s="326">
        <v>52.353</v>
      </c>
      <c r="H37" s="326">
        <v>26.1765</v>
      </c>
      <c r="I37" s="350">
        <v>100</v>
      </c>
      <c r="J37" s="351">
        <v>30</v>
      </c>
      <c r="K37" s="351">
        <v>20</v>
      </c>
      <c r="L37" s="351">
        <v>30</v>
      </c>
      <c r="M37" s="351">
        <v>80</v>
      </c>
      <c r="N37" s="53" t="s">
        <v>78</v>
      </c>
      <c r="O37" s="100"/>
      <c r="P37" s="351"/>
      <c r="Q37" s="53"/>
      <c r="R37" s="53"/>
      <c r="S37" s="53"/>
      <c r="T37" s="351">
        <v>85</v>
      </c>
      <c r="U37" s="325">
        <v>8.5</v>
      </c>
      <c r="V37" s="323"/>
      <c r="W37" s="323"/>
      <c r="X37" s="323"/>
      <c r="Y37" s="323"/>
      <c r="Z37" s="323"/>
      <c r="AA37" s="323"/>
      <c r="AB37" s="323"/>
      <c r="AC37" s="323"/>
      <c r="AD37" s="351">
        <v>79</v>
      </c>
      <c r="AE37" s="323">
        <v>31.6</v>
      </c>
      <c r="AF37" s="371">
        <v>10</v>
      </c>
      <c r="AG37" s="326">
        <v>76.2765</v>
      </c>
      <c r="AH37" s="325">
        <v>23</v>
      </c>
      <c r="AI37" s="325" t="s">
        <v>55</v>
      </c>
      <c r="AJ37" s="384"/>
    </row>
    <row r="38" spans="1:36">
      <c r="A38" s="329">
        <v>32</v>
      </c>
      <c r="B38" s="234" t="s">
        <v>391</v>
      </c>
      <c r="C38" s="334">
        <v>74.58</v>
      </c>
      <c r="D38" s="331">
        <v>32</v>
      </c>
      <c r="E38" s="331"/>
      <c r="F38" s="331"/>
      <c r="G38" s="332">
        <v>52.206</v>
      </c>
      <c r="H38" s="332">
        <v>26.103</v>
      </c>
      <c r="I38" s="353">
        <v>100</v>
      </c>
      <c r="J38" s="354">
        <v>30</v>
      </c>
      <c r="K38" s="354">
        <v>20</v>
      </c>
      <c r="L38" s="354">
        <v>30</v>
      </c>
      <c r="M38" s="354">
        <v>80</v>
      </c>
      <c r="N38" s="64"/>
      <c r="O38" s="102"/>
      <c r="P38" s="354"/>
      <c r="Q38" s="64"/>
      <c r="R38" s="64"/>
      <c r="S38" s="64"/>
      <c r="T38" s="354">
        <v>80</v>
      </c>
      <c r="U38" s="331">
        <v>8</v>
      </c>
      <c r="V38" s="329"/>
      <c r="W38" s="329"/>
      <c r="X38" s="329"/>
      <c r="Y38" s="329"/>
      <c r="Z38" s="329"/>
      <c r="AA38" s="329"/>
      <c r="AB38" s="329"/>
      <c r="AC38" s="329"/>
      <c r="AD38" s="354">
        <v>78</v>
      </c>
      <c r="AE38" s="329">
        <v>31.2</v>
      </c>
      <c r="AF38" s="372">
        <v>10</v>
      </c>
      <c r="AG38" s="332">
        <v>75.303</v>
      </c>
      <c r="AH38" s="331">
        <v>28</v>
      </c>
      <c r="AI38" s="331"/>
      <c r="AJ38" s="385" t="s">
        <v>140</v>
      </c>
    </row>
    <row r="39" spans="1:36">
      <c r="A39" s="323">
        <v>33</v>
      </c>
      <c r="B39" s="327" t="s">
        <v>392</v>
      </c>
      <c r="C39" s="328">
        <v>74.46</v>
      </c>
      <c r="D39" s="325">
        <v>33</v>
      </c>
      <c r="E39" s="325"/>
      <c r="F39" s="325"/>
      <c r="G39" s="326">
        <v>52.122</v>
      </c>
      <c r="H39" s="326">
        <v>26.061</v>
      </c>
      <c r="I39" s="350">
        <v>100</v>
      </c>
      <c r="J39" s="351">
        <v>30</v>
      </c>
      <c r="K39" s="351">
        <v>20</v>
      </c>
      <c r="L39" s="351">
        <v>30</v>
      </c>
      <c r="M39" s="351">
        <v>80</v>
      </c>
      <c r="N39" s="352"/>
      <c r="O39" s="352"/>
      <c r="P39" s="351"/>
      <c r="Q39" s="352"/>
      <c r="R39" s="352"/>
      <c r="S39" s="352"/>
      <c r="T39" s="351">
        <v>80</v>
      </c>
      <c r="U39" s="325">
        <v>8</v>
      </c>
      <c r="V39" s="323"/>
      <c r="W39" s="323"/>
      <c r="X39" s="323"/>
      <c r="Y39" s="323"/>
      <c r="Z39" s="323"/>
      <c r="AA39" s="323"/>
      <c r="AB39" s="323"/>
      <c r="AC39" s="323"/>
      <c r="AD39" s="351">
        <v>83</v>
      </c>
      <c r="AE39" s="323">
        <v>33.2</v>
      </c>
      <c r="AF39" s="371">
        <v>10</v>
      </c>
      <c r="AG39" s="326">
        <v>77.261</v>
      </c>
      <c r="AH39" s="325">
        <v>20</v>
      </c>
      <c r="AI39" s="325"/>
      <c r="AJ39" s="376"/>
    </row>
    <row r="40" spans="1:36">
      <c r="A40" s="323">
        <v>34</v>
      </c>
      <c r="B40" s="327" t="s">
        <v>393</v>
      </c>
      <c r="C40" s="328">
        <v>74.33</v>
      </c>
      <c r="D40" s="325">
        <v>34</v>
      </c>
      <c r="E40" s="325"/>
      <c r="F40" s="325"/>
      <c r="G40" s="326">
        <v>52.031</v>
      </c>
      <c r="H40" s="326">
        <v>26.0155</v>
      </c>
      <c r="I40" s="350">
        <v>100</v>
      </c>
      <c r="J40" s="351">
        <v>30</v>
      </c>
      <c r="K40" s="351">
        <v>20</v>
      </c>
      <c r="L40" s="351">
        <v>30</v>
      </c>
      <c r="M40" s="351">
        <v>80</v>
      </c>
      <c r="N40" s="357"/>
      <c r="O40" s="357"/>
      <c r="P40" s="351"/>
      <c r="Q40" s="357"/>
      <c r="R40" s="357"/>
      <c r="S40" s="357"/>
      <c r="T40" s="351">
        <v>80</v>
      </c>
      <c r="U40" s="325">
        <v>8</v>
      </c>
      <c r="V40" s="323"/>
      <c r="W40" s="323"/>
      <c r="X40" s="323"/>
      <c r="Y40" s="323"/>
      <c r="Z40" s="323"/>
      <c r="AA40" s="323"/>
      <c r="AB40" s="323"/>
      <c r="AC40" s="323"/>
      <c r="AD40" s="351">
        <v>84</v>
      </c>
      <c r="AE40" s="323">
        <v>33.6</v>
      </c>
      <c r="AF40" s="374">
        <v>10</v>
      </c>
      <c r="AG40" s="326">
        <v>77.6155</v>
      </c>
      <c r="AH40" s="325">
        <v>18</v>
      </c>
      <c r="AI40" s="325"/>
      <c r="AJ40" s="376"/>
    </row>
    <row r="41" spans="1:36">
      <c r="A41" s="323">
        <v>35</v>
      </c>
      <c r="B41" s="225" t="s">
        <v>394</v>
      </c>
      <c r="C41" s="333">
        <v>74.29</v>
      </c>
      <c r="D41" s="325">
        <v>35</v>
      </c>
      <c r="E41" s="325"/>
      <c r="F41" s="325"/>
      <c r="G41" s="326">
        <v>52.003</v>
      </c>
      <c r="H41" s="326">
        <v>26.0015</v>
      </c>
      <c r="I41" s="350">
        <v>100</v>
      </c>
      <c r="J41" s="351">
        <v>30</v>
      </c>
      <c r="K41" s="351">
        <v>20</v>
      </c>
      <c r="L41" s="351">
        <v>30</v>
      </c>
      <c r="M41" s="351">
        <v>80</v>
      </c>
      <c r="N41" s="53"/>
      <c r="O41" s="100"/>
      <c r="P41" s="351"/>
      <c r="Q41" s="53"/>
      <c r="R41" s="53"/>
      <c r="S41" s="53"/>
      <c r="T41" s="351">
        <v>80</v>
      </c>
      <c r="U41" s="325">
        <v>8</v>
      </c>
      <c r="V41" s="323"/>
      <c r="W41" s="323"/>
      <c r="X41" s="323"/>
      <c r="Y41" s="323"/>
      <c r="Z41" s="323"/>
      <c r="AA41" s="323"/>
      <c r="AB41" s="323"/>
      <c r="AC41" s="323"/>
      <c r="AD41" s="351">
        <v>82</v>
      </c>
      <c r="AE41" s="323">
        <v>32.8</v>
      </c>
      <c r="AF41" s="374">
        <v>0</v>
      </c>
      <c r="AG41" s="326">
        <v>66.8015</v>
      </c>
      <c r="AH41" s="325">
        <v>51</v>
      </c>
      <c r="AI41" s="325"/>
      <c r="AJ41" s="376"/>
    </row>
    <row r="42" spans="1:36">
      <c r="A42" s="323">
        <v>36</v>
      </c>
      <c r="B42" s="229" t="s">
        <v>395</v>
      </c>
      <c r="C42" s="324">
        <v>73.83</v>
      </c>
      <c r="D42" s="325">
        <v>36</v>
      </c>
      <c r="E42" s="325"/>
      <c r="F42" s="325"/>
      <c r="G42" s="326">
        <v>51.681</v>
      </c>
      <c r="H42" s="326">
        <v>25.8405</v>
      </c>
      <c r="I42" s="350">
        <v>100</v>
      </c>
      <c r="J42" s="351">
        <v>30</v>
      </c>
      <c r="K42" s="351">
        <v>20</v>
      </c>
      <c r="L42" s="351">
        <v>30</v>
      </c>
      <c r="M42" s="351">
        <v>80</v>
      </c>
      <c r="N42" s="53"/>
      <c r="O42" s="105"/>
      <c r="P42" s="351"/>
      <c r="Q42" s="74"/>
      <c r="R42" s="74"/>
      <c r="S42" s="74"/>
      <c r="T42" s="351">
        <v>80</v>
      </c>
      <c r="U42" s="325">
        <v>8</v>
      </c>
      <c r="V42" s="323"/>
      <c r="W42" s="323"/>
      <c r="X42" s="323"/>
      <c r="Y42" s="323"/>
      <c r="Z42" s="323"/>
      <c r="AA42" s="323"/>
      <c r="AB42" s="323"/>
      <c r="AC42" s="323"/>
      <c r="AD42" s="351">
        <v>82</v>
      </c>
      <c r="AE42" s="323">
        <v>32.8</v>
      </c>
      <c r="AF42" s="374">
        <v>10</v>
      </c>
      <c r="AG42" s="326">
        <v>76.6405</v>
      </c>
      <c r="AH42" s="325">
        <v>22</v>
      </c>
      <c r="AI42" s="325"/>
      <c r="AJ42" s="384"/>
    </row>
    <row r="43" spans="1:36">
      <c r="A43" s="323">
        <v>37</v>
      </c>
      <c r="B43" s="327" t="s">
        <v>396</v>
      </c>
      <c r="C43" s="328">
        <v>73.79</v>
      </c>
      <c r="D43" s="325">
        <v>37</v>
      </c>
      <c r="E43" s="325"/>
      <c r="F43" s="325"/>
      <c r="G43" s="326">
        <v>51.653</v>
      </c>
      <c r="H43" s="326">
        <v>25.8265</v>
      </c>
      <c r="I43" s="350">
        <v>100</v>
      </c>
      <c r="J43" s="351">
        <v>30</v>
      </c>
      <c r="K43" s="351">
        <v>20</v>
      </c>
      <c r="L43" s="351">
        <v>30</v>
      </c>
      <c r="M43" s="351">
        <v>80</v>
      </c>
      <c r="N43" s="352"/>
      <c r="O43" s="352"/>
      <c r="P43" s="351"/>
      <c r="Q43" s="352"/>
      <c r="R43" s="352"/>
      <c r="S43" s="352"/>
      <c r="T43" s="351">
        <v>80</v>
      </c>
      <c r="U43" s="325">
        <v>8</v>
      </c>
      <c r="V43" s="323"/>
      <c r="W43" s="323"/>
      <c r="X43" s="323"/>
      <c r="Y43" s="323"/>
      <c r="Z43" s="323"/>
      <c r="AA43" s="323"/>
      <c r="AB43" s="323"/>
      <c r="AC43" s="323"/>
      <c r="AD43" s="351">
        <v>81</v>
      </c>
      <c r="AE43" s="323">
        <v>32.4</v>
      </c>
      <c r="AF43" s="374">
        <v>10</v>
      </c>
      <c r="AG43" s="326">
        <v>76.2265</v>
      </c>
      <c r="AH43" s="325">
        <v>25</v>
      </c>
      <c r="AI43" s="325"/>
      <c r="AJ43" s="376"/>
    </row>
    <row r="44" spans="1:36">
      <c r="A44" s="323">
        <v>38</v>
      </c>
      <c r="B44" s="327" t="s">
        <v>397</v>
      </c>
      <c r="C44" s="328">
        <v>73.71</v>
      </c>
      <c r="D44" s="325">
        <v>38</v>
      </c>
      <c r="E44" s="325"/>
      <c r="F44" s="325"/>
      <c r="G44" s="326">
        <v>51.597</v>
      </c>
      <c r="H44" s="326">
        <v>25.7985</v>
      </c>
      <c r="I44" s="350">
        <v>100</v>
      </c>
      <c r="J44" s="351">
        <v>30</v>
      </c>
      <c r="K44" s="351">
        <v>20</v>
      </c>
      <c r="L44" s="351">
        <v>30</v>
      </c>
      <c r="M44" s="351">
        <v>80</v>
      </c>
      <c r="N44" s="352"/>
      <c r="O44" s="352"/>
      <c r="P44" s="351"/>
      <c r="Q44" s="352"/>
      <c r="R44" s="352"/>
      <c r="S44" s="352"/>
      <c r="T44" s="351">
        <v>80</v>
      </c>
      <c r="U44" s="325">
        <v>8</v>
      </c>
      <c r="V44" s="323"/>
      <c r="W44" s="323"/>
      <c r="X44" s="323"/>
      <c r="Y44" s="323"/>
      <c r="Z44" s="323"/>
      <c r="AA44" s="323"/>
      <c r="AB44" s="323"/>
      <c r="AC44" s="323"/>
      <c r="AD44" s="351">
        <v>69</v>
      </c>
      <c r="AE44" s="323">
        <v>27.6</v>
      </c>
      <c r="AF44" s="374">
        <v>10</v>
      </c>
      <c r="AG44" s="326">
        <v>71.3985</v>
      </c>
      <c r="AH44" s="325">
        <v>39</v>
      </c>
      <c r="AI44" s="325"/>
      <c r="AJ44" s="376"/>
    </row>
    <row r="45" spans="1:36">
      <c r="A45" s="323">
        <v>39</v>
      </c>
      <c r="B45" s="229" t="s">
        <v>398</v>
      </c>
      <c r="C45" s="324">
        <v>73.67</v>
      </c>
      <c r="D45" s="325">
        <v>39</v>
      </c>
      <c r="E45" s="325"/>
      <c r="F45" s="325"/>
      <c r="G45" s="326">
        <v>51.569</v>
      </c>
      <c r="H45" s="326">
        <v>25.7845</v>
      </c>
      <c r="I45" s="350">
        <v>100</v>
      </c>
      <c r="J45" s="351">
        <v>30</v>
      </c>
      <c r="K45" s="351">
        <v>20</v>
      </c>
      <c r="L45" s="351">
        <v>30</v>
      </c>
      <c r="M45" s="351">
        <v>80</v>
      </c>
      <c r="N45" s="53"/>
      <c r="O45" s="105"/>
      <c r="P45" s="351"/>
      <c r="Q45" s="74"/>
      <c r="R45" s="74"/>
      <c r="S45" s="74"/>
      <c r="T45" s="351">
        <v>80</v>
      </c>
      <c r="U45" s="325">
        <v>8</v>
      </c>
      <c r="V45" s="323"/>
      <c r="W45" s="323"/>
      <c r="X45" s="323"/>
      <c r="Y45" s="323"/>
      <c r="Z45" s="323"/>
      <c r="AA45" s="323"/>
      <c r="AB45" s="323"/>
      <c r="AC45" s="323"/>
      <c r="AD45" s="351">
        <v>84</v>
      </c>
      <c r="AE45" s="323">
        <v>33.6</v>
      </c>
      <c r="AF45" s="374">
        <v>0</v>
      </c>
      <c r="AG45" s="326">
        <v>67.3845</v>
      </c>
      <c r="AH45" s="325">
        <v>46</v>
      </c>
      <c r="AI45" s="325"/>
      <c r="AJ45" s="376"/>
    </row>
    <row r="46" spans="1:36">
      <c r="A46" s="323">
        <v>40</v>
      </c>
      <c r="B46" s="229" t="s">
        <v>399</v>
      </c>
      <c r="C46" s="324">
        <v>73.54</v>
      </c>
      <c r="D46" s="325">
        <v>40</v>
      </c>
      <c r="E46" s="325"/>
      <c r="F46" s="325"/>
      <c r="G46" s="326">
        <v>51.478</v>
      </c>
      <c r="H46" s="326">
        <v>25.739</v>
      </c>
      <c r="I46" s="350">
        <v>100</v>
      </c>
      <c r="J46" s="351">
        <v>30</v>
      </c>
      <c r="K46" s="351">
        <v>20</v>
      </c>
      <c r="L46" s="351">
        <v>30</v>
      </c>
      <c r="M46" s="351">
        <v>80</v>
      </c>
      <c r="N46" s="53"/>
      <c r="O46" s="100"/>
      <c r="P46" s="351"/>
      <c r="Q46" s="53"/>
      <c r="R46" s="53"/>
      <c r="S46" s="53"/>
      <c r="T46" s="351">
        <v>80</v>
      </c>
      <c r="U46" s="325">
        <v>8</v>
      </c>
      <c r="V46" s="323"/>
      <c r="W46" s="323"/>
      <c r="X46" s="323"/>
      <c r="Y46" s="323"/>
      <c r="Z46" s="323"/>
      <c r="AA46" s="323"/>
      <c r="AB46" s="323"/>
      <c r="AC46" s="323"/>
      <c r="AD46" s="351">
        <v>83</v>
      </c>
      <c r="AE46" s="323">
        <v>33.2</v>
      </c>
      <c r="AF46" s="374">
        <v>10</v>
      </c>
      <c r="AG46" s="326">
        <v>76.939</v>
      </c>
      <c r="AH46" s="325">
        <v>21</v>
      </c>
      <c r="AI46" s="325"/>
      <c r="AJ46" s="376"/>
    </row>
    <row r="47" spans="1:36">
      <c r="A47" s="323">
        <v>41</v>
      </c>
      <c r="B47" s="327" t="s">
        <v>400</v>
      </c>
      <c r="C47" s="328">
        <v>73.54</v>
      </c>
      <c r="D47" s="325">
        <v>41</v>
      </c>
      <c r="E47" s="325"/>
      <c r="F47" s="325"/>
      <c r="G47" s="326">
        <v>51.478</v>
      </c>
      <c r="H47" s="326">
        <v>25.739</v>
      </c>
      <c r="I47" s="350">
        <v>100</v>
      </c>
      <c r="J47" s="351">
        <v>30</v>
      </c>
      <c r="K47" s="351">
        <v>20</v>
      </c>
      <c r="L47" s="351">
        <v>30</v>
      </c>
      <c r="M47" s="351">
        <v>80</v>
      </c>
      <c r="N47" s="352"/>
      <c r="O47" s="352"/>
      <c r="P47" s="351"/>
      <c r="Q47" s="352"/>
      <c r="R47" s="352"/>
      <c r="S47" s="352"/>
      <c r="T47" s="351">
        <v>80</v>
      </c>
      <c r="U47" s="325">
        <v>8</v>
      </c>
      <c r="V47" s="323"/>
      <c r="W47" s="323"/>
      <c r="X47" s="323"/>
      <c r="Y47" s="323"/>
      <c r="Z47" s="323"/>
      <c r="AA47" s="323"/>
      <c r="AB47" s="323"/>
      <c r="AC47" s="323"/>
      <c r="AD47" s="351">
        <v>80</v>
      </c>
      <c r="AE47" s="323">
        <v>32</v>
      </c>
      <c r="AF47" s="374">
        <v>10</v>
      </c>
      <c r="AG47" s="326">
        <v>75.739</v>
      </c>
      <c r="AH47" s="325">
        <v>27</v>
      </c>
      <c r="AI47" s="325"/>
      <c r="AJ47" s="376"/>
    </row>
    <row r="48" ht="14.25" spans="1:36">
      <c r="A48" s="323">
        <v>42</v>
      </c>
      <c r="B48" s="229" t="s">
        <v>401</v>
      </c>
      <c r="C48" s="324">
        <v>73.21</v>
      </c>
      <c r="D48" s="325">
        <v>42</v>
      </c>
      <c r="E48" s="325"/>
      <c r="F48" s="325"/>
      <c r="G48" s="326">
        <v>51.247</v>
      </c>
      <c r="H48" s="326">
        <v>25.6235</v>
      </c>
      <c r="I48" s="350">
        <v>100</v>
      </c>
      <c r="J48" s="351">
        <v>30</v>
      </c>
      <c r="K48" s="351">
        <v>20</v>
      </c>
      <c r="L48" s="351">
        <v>30</v>
      </c>
      <c r="M48" s="351">
        <v>80</v>
      </c>
      <c r="N48" s="232" t="s">
        <v>402</v>
      </c>
      <c r="O48" s="284"/>
      <c r="P48" s="356">
        <v>10</v>
      </c>
      <c r="Q48" s="278"/>
      <c r="R48" s="278"/>
      <c r="S48" s="278"/>
      <c r="T48" s="351">
        <v>90</v>
      </c>
      <c r="U48" s="325">
        <v>9</v>
      </c>
      <c r="V48" s="323"/>
      <c r="W48" s="323"/>
      <c r="X48" s="323"/>
      <c r="Y48" s="323"/>
      <c r="Z48" s="323"/>
      <c r="AA48" s="323"/>
      <c r="AB48" s="323"/>
      <c r="AC48" s="323"/>
      <c r="AD48" s="351">
        <v>75</v>
      </c>
      <c r="AE48" s="323">
        <v>30</v>
      </c>
      <c r="AF48" s="374">
        <v>10</v>
      </c>
      <c r="AG48" s="326">
        <v>74.6235</v>
      </c>
      <c r="AH48" s="325">
        <v>31</v>
      </c>
      <c r="AI48" s="325"/>
      <c r="AJ48" s="376"/>
    </row>
    <row r="49" spans="1:36">
      <c r="A49" s="323">
        <v>43</v>
      </c>
      <c r="B49" s="327" t="s">
        <v>403</v>
      </c>
      <c r="C49" s="328">
        <v>73.13</v>
      </c>
      <c r="D49" s="325">
        <v>43</v>
      </c>
      <c r="E49" s="325"/>
      <c r="F49" s="325"/>
      <c r="G49" s="326">
        <v>51.191</v>
      </c>
      <c r="H49" s="326">
        <v>25.5955</v>
      </c>
      <c r="I49" s="350">
        <v>100</v>
      </c>
      <c r="J49" s="351">
        <v>30</v>
      </c>
      <c r="K49" s="351">
        <v>20</v>
      </c>
      <c r="L49" s="351">
        <v>30</v>
      </c>
      <c r="M49" s="351">
        <v>80</v>
      </c>
      <c r="N49" s="352"/>
      <c r="O49" s="352"/>
      <c r="P49" s="351"/>
      <c r="Q49" s="352"/>
      <c r="R49" s="352"/>
      <c r="S49" s="352"/>
      <c r="T49" s="351">
        <v>80</v>
      </c>
      <c r="U49" s="325">
        <v>8</v>
      </c>
      <c r="V49" s="323"/>
      <c r="W49" s="323"/>
      <c r="X49" s="323"/>
      <c r="Y49" s="323"/>
      <c r="Z49" s="323"/>
      <c r="AA49" s="323"/>
      <c r="AB49" s="323"/>
      <c r="AC49" s="323"/>
      <c r="AD49" s="351">
        <v>74</v>
      </c>
      <c r="AE49" s="323">
        <v>29.6</v>
      </c>
      <c r="AF49" s="374">
        <v>0</v>
      </c>
      <c r="AG49" s="326">
        <v>63.1955</v>
      </c>
      <c r="AH49" s="325">
        <v>60</v>
      </c>
      <c r="AI49" s="325"/>
      <c r="AJ49" s="384"/>
    </row>
    <row r="50" spans="1:36">
      <c r="A50" s="323">
        <v>44</v>
      </c>
      <c r="B50" s="327" t="s">
        <v>404</v>
      </c>
      <c r="C50" s="328">
        <v>73.08</v>
      </c>
      <c r="D50" s="325">
        <v>44</v>
      </c>
      <c r="E50" s="325"/>
      <c r="F50" s="325"/>
      <c r="G50" s="326">
        <v>51.156</v>
      </c>
      <c r="H50" s="326">
        <v>25.578</v>
      </c>
      <c r="I50" s="350">
        <v>100</v>
      </c>
      <c r="J50" s="351">
        <v>30</v>
      </c>
      <c r="K50" s="351">
        <v>20</v>
      </c>
      <c r="L50" s="351">
        <v>30</v>
      </c>
      <c r="M50" s="351">
        <v>80</v>
      </c>
      <c r="N50" s="352" t="s">
        <v>405</v>
      </c>
      <c r="O50" s="352"/>
      <c r="P50" s="351">
        <v>5</v>
      </c>
      <c r="Q50" s="352"/>
      <c r="R50" s="352"/>
      <c r="S50" s="352"/>
      <c r="T50" s="351">
        <v>85</v>
      </c>
      <c r="U50" s="325">
        <v>8.5</v>
      </c>
      <c r="V50" s="323"/>
      <c r="W50" s="323"/>
      <c r="X50" s="323"/>
      <c r="Y50" s="323"/>
      <c r="Z50" s="323"/>
      <c r="AA50" s="323"/>
      <c r="AB50" s="323"/>
      <c r="AC50" s="323"/>
      <c r="AD50" s="351">
        <v>71</v>
      </c>
      <c r="AE50" s="323">
        <v>28.4</v>
      </c>
      <c r="AF50" s="374">
        <v>10</v>
      </c>
      <c r="AG50" s="326">
        <v>72.478</v>
      </c>
      <c r="AH50" s="325">
        <v>35</v>
      </c>
      <c r="AI50" s="325"/>
      <c r="AJ50" s="384"/>
    </row>
    <row r="51" spans="1:36">
      <c r="A51" s="323">
        <v>45</v>
      </c>
      <c r="B51" s="327" t="s">
        <v>406</v>
      </c>
      <c r="C51" s="328">
        <v>72.83</v>
      </c>
      <c r="D51" s="325">
        <v>45</v>
      </c>
      <c r="E51" s="325"/>
      <c r="F51" s="325"/>
      <c r="G51" s="326">
        <v>50.981</v>
      </c>
      <c r="H51" s="326">
        <v>25.4905</v>
      </c>
      <c r="I51" s="350">
        <v>100</v>
      </c>
      <c r="J51" s="351">
        <v>30</v>
      </c>
      <c r="K51" s="351">
        <v>20</v>
      </c>
      <c r="L51" s="351">
        <v>30</v>
      </c>
      <c r="M51" s="351">
        <v>80</v>
      </c>
      <c r="N51" s="352" t="s">
        <v>407</v>
      </c>
      <c r="O51" s="357"/>
      <c r="P51" s="351">
        <v>5</v>
      </c>
      <c r="Q51" s="357"/>
      <c r="R51" s="357"/>
      <c r="S51" s="357"/>
      <c r="T51" s="351">
        <v>85</v>
      </c>
      <c r="U51" s="325">
        <v>8.5</v>
      </c>
      <c r="V51" s="323"/>
      <c r="W51" s="323"/>
      <c r="X51" s="323"/>
      <c r="Y51" s="323"/>
      <c r="Z51" s="323"/>
      <c r="AA51" s="323"/>
      <c r="AB51" s="323"/>
      <c r="AC51" s="323"/>
      <c r="AD51" s="351">
        <v>80</v>
      </c>
      <c r="AE51" s="323">
        <v>32</v>
      </c>
      <c r="AF51" s="374">
        <v>10</v>
      </c>
      <c r="AG51" s="326">
        <v>75.9905</v>
      </c>
      <c r="AH51" s="325">
        <v>26</v>
      </c>
      <c r="AI51" s="325"/>
      <c r="AJ51" s="384"/>
    </row>
    <row r="52" spans="1:36">
      <c r="A52" s="323">
        <v>46</v>
      </c>
      <c r="B52" s="229" t="s">
        <v>408</v>
      </c>
      <c r="C52" s="324">
        <v>72.79</v>
      </c>
      <c r="D52" s="325">
        <v>46</v>
      </c>
      <c r="E52" s="325"/>
      <c r="F52" s="325"/>
      <c r="G52" s="326">
        <v>50.953</v>
      </c>
      <c r="H52" s="326">
        <v>25.4765</v>
      </c>
      <c r="I52" s="350">
        <v>100</v>
      </c>
      <c r="J52" s="351">
        <v>30</v>
      </c>
      <c r="K52" s="351">
        <v>20</v>
      </c>
      <c r="L52" s="351">
        <v>30</v>
      </c>
      <c r="M52" s="351">
        <v>80</v>
      </c>
      <c r="N52" s="53" t="s">
        <v>409</v>
      </c>
      <c r="O52" s="105"/>
      <c r="P52" s="351">
        <v>10</v>
      </c>
      <c r="Q52" s="74"/>
      <c r="R52" s="74"/>
      <c r="S52" s="74"/>
      <c r="T52" s="351">
        <v>90</v>
      </c>
      <c r="U52" s="325">
        <v>9</v>
      </c>
      <c r="V52" s="323"/>
      <c r="W52" s="323"/>
      <c r="X52" s="323"/>
      <c r="Y52" s="323"/>
      <c r="Z52" s="323"/>
      <c r="AA52" s="323"/>
      <c r="AB52" s="323"/>
      <c r="AC52" s="323"/>
      <c r="AD52" s="351">
        <v>83</v>
      </c>
      <c r="AE52" s="323">
        <v>33.2</v>
      </c>
      <c r="AF52" s="374">
        <v>10</v>
      </c>
      <c r="AG52" s="326">
        <v>77.6765</v>
      </c>
      <c r="AH52" s="325">
        <v>16</v>
      </c>
      <c r="AI52" s="325"/>
      <c r="AJ52" s="376"/>
    </row>
    <row r="53" spans="1:36">
      <c r="A53" s="323">
        <v>47</v>
      </c>
      <c r="B53" s="327" t="s">
        <v>410</v>
      </c>
      <c r="C53" s="328">
        <v>72.58</v>
      </c>
      <c r="D53" s="325">
        <v>47</v>
      </c>
      <c r="E53" s="325"/>
      <c r="F53" s="325"/>
      <c r="G53" s="326">
        <v>50.806</v>
      </c>
      <c r="H53" s="326">
        <v>25.403</v>
      </c>
      <c r="I53" s="350">
        <v>100</v>
      </c>
      <c r="J53" s="351">
        <v>30</v>
      </c>
      <c r="K53" s="351">
        <v>20</v>
      </c>
      <c r="L53" s="351">
        <v>30</v>
      </c>
      <c r="M53" s="351">
        <v>80</v>
      </c>
      <c r="N53" s="357"/>
      <c r="O53" s="357"/>
      <c r="P53" s="351"/>
      <c r="Q53" s="357"/>
      <c r="R53" s="357"/>
      <c r="S53" s="357"/>
      <c r="T53" s="351">
        <v>80</v>
      </c>
      <c r="U53" s="325">
        <v>8</v>
      </c>
      <c r="V53" s="323"/>
      <c r="W53" s="323"/>
      <c r="X53" s="323"/>
      <c r="Y53" s="323"/>
      <c r="Z53" s="323"/>
      <c r="AA53" s="323"/>
      <c r="AB53" s="323"/>
      <c r="AC53" s="323"/>
      <c r="AD53" s="351">
        <v>77</v>
      </c>
      <c r="AE53" s="323">
        <v>30.8</v>
      </c>
      <c r="AF53" s="374">
        <v>0</v>
      </c>
      <c r="AG53" s="326">
        <v>64.203</v>
      </c>
      <c r="AH53" s="325">
        <v>57</v>
      </c>
      <c r="AI53" s="325"/>
      <c r="AJ53" s="384"/>
    </row>
    <row r="54" spans="1:36">
      <c r="A54" s="323">
        <v>48</v>
      </c>
      <c r="B54" s="327" t="s">
        <v>411</v>
      </c>
      <c r="C54" s="328">
        <v>72.38</v>
      </c>
      <c r="D54" s="325">
        <v>48</v>
      </c>
      <c r="E54" s="325"/>
      <c r="F54" s="325"/>
      <c r="G54" s="326">
        <v>50.666</v>
      </c>
      <c r="H54" s="326">
        <v>25.333</v>
      </c>
      <c r="I54" s="350">
        <v>100</v>
      </c>
      <c r="J54" s="351">
        <v>30</v>
      </c>
      <c r="K54" s="351">
        <v>20</v>
      </c>
      <c r="L54" s="351">
        <v>30</v>
      </c>
      <c r="M54" s="351">
        <v>80</v>
      </c>
      <c r="N54" s="352"/>
      <c r="O54" s="352"/>
      <c r="P54" s="351"/>
      <c r="Q54" s="352"/>
      <c r="R54" s="352"/>
      <c r="S54" s="352"/>
      <c r="T54" s="351">
        <v>80</v>
      </c>
      <c r="U54" s="325">
        <v>8</v>
      </c>
      <c r="V54" s="323"/>
      <c r="W54" s="323"/>
      <c r="X54" s="323"/>
      <c r="Y54" s="323"/>
      <c r="Z54" s="323"/>
      <c r="AA54" s="323"/>
      <c r="AB54" s="323"/>
      <c r="AC54" s="323"/>
      <c r="AD54" s="351">
        <v>70</v>
      </c>
      <c r="AE54" s="323">
        <v>28</v>
      </c>
      <c r="AF54" s="374">
        <v>0</v>
      </c>
      <c r="AG54" s="326">
        <v>61.333</v>
      </c>
      <c r="AH54" s="325">
        <v>62</v>
      </c>
      <c r="AI54" s="325"/>
      <c r="AJ54" s="384"/>
    </row>
    <row r="55" spans="1:36">
      <c r="A55" s="323">
        <v>49</v>
      </c>
      <c r="B55" s="229" t="s">
        <v>412</v>
      </c>
      <c r="C55" s="324">
        <v>72.33</v>
      </c>
      <c r="D55" s="325">
        <v>49</v>
      </c>
      <c r="E55" s="325"/>
      <c r="F55" s="325"/>
      <c r="G55" s="326">
        <v>50.631</v>
      </c>
      <c r="H55" s="326">
        <v>25.3155</v>
      </c>
      <c r="I55" s="350">
        <v>100</v>
      </c>
      <c r="J55" s="351">
        <v>30</v>
      </c>
      <c r="K55" s="351">
        <v>20</v>
      </c>
      <c r="L55" s="351">
        <v>30</v>
      </c>
      <c r="M55" s="351">
        <v>80</v>
      </c>
      <c r="N55" s="53"/>
      <c r="O55" s="100"/>
      <c r="P55" s="351"/>
      <c r="Q55" s="53"/>
      <c r="R55" s="53"/>
      <c r="S55" s="53"/>
      <c r="T55" s="351">
        <v>80</v>
      </c>
      <c r="U55" s="325">
        <v>8</v>
      </c>
      <c r="V55" s="323"/>
      <c r="W55" s="323"/>
      <c r="X55" s="323"/>
      <c r="Y55" s="323"/>
      <c r="Z55" s="323"/>
      <c r="AA55" s="323"/>
      <c r="AB55" s="323"/>
      <c r="AC55" s="323"/>
      <c r="AD55" s="351">
        <v>82</v>
      </c>
      <c r="AE55" s="323">
        <v>32.8</v>
      </c>
      <c r="AF55" s="374">
        <v>0</v>
      </c>
      <c r="AG55" s="326">
        <v>66.1155</v>
      </c>
      <c r="AH55" s="325">
        <v>53</v>
      </c>
      <c r="AI55" s="325"/>
      <c r="AJ55" s="384"/>
    </row>
    <row r="56" ht="14.25" spans="1:36">
      <c r="A56" s="323">
        <v>50</v>
      </c>
      <c r="B56" s="327" t="s">
        <v>413</v>
      </c>
      <c r="C56" s="328">
        <v>72.29</v>
      </c>
      <c r="D56" s="325">
        <v>51</v>
      </c>
      <c r="E56" s="325"/>
      <c r="F56" s="325"/>
      <c r="G56" s="326">
        <v>50.603</v>
      </c>
      <c r="H56" s="326">
        <v>25.3015</v>
      </c>
      <c r="I56" s="350">
        <v>100</v>
      </c>
      <c r="J56" s="351">
        <v>30</v>
      </c>
      <c r="K56" s="351">
        <v>20</v>
      </c>
      <c r="L56" s="351">
        <v>30</v>
      </c>
      <c r="M56" s="351">
        <v>80</v>
      </c>
      <c r="N56" s="358"/>
      <c r="O56" s="358"/>
      <c r="P56" s="356"/>
      <c r="Q56" s="358"/>
      <c r="R56" s="358"/>
      <c r="S56" s="358"/>
      <c r="T56" s="351">
        <v>80</v>
      </c>
      <c r="U56" s="325">
        <v>8</v>
      </c>
      <c r="V56" s="323"/>
      <c r="W56" s="323"/>
      <c r="X56" s="323"/>
      <c r="Y56" s="323"/>
      <c r="Z56" s="323"/>
      <c r="AA56" s="323"/>
      <c r="AB56" s="323"/>
      <c r="AC56" s="323"/>
      <c r="AD56" s="351">
        <v>72</v>
      </c>
      <c r="AE56" s="323">
        <v>28.8</v>
      </c>
      <c r="AF56" s="374">
        <v>10</v>
      </c>
      <c r="AG56" s="326">
        <v>72.1015</v>
      </c>
      <c r="AH56" s="325">
        <v>38</v>
      </c>
      <c r="AI56" s="325"/>
      <c r="AJ56" s="384"/>
    </row>
    <row r="57" spans="1:36">
      <c r="A57" s="323">
        <v>51</v>
      </c>
      <c r="B57" s="229" t="s">
        <v>414</v>
      </c>
      <c r="C57" s="324">
        <v>72.29</v>
      </c>
      <c r="D57" s="325">
        <v>50</v>
      </c>
      <c r="E57" s="325"/>
      <c r="F57" s="325"/>
      <c r="G57" s="326">
        <v>50.603</v>
      </c>
      <c r="H57" s="326">
        <v>25.3015</v>
      </c>
      <c r="I57" s="350">
        <v>100</v>
      </c>
      <c r="J57" s="351">
        <v>30</v>
      </c>
      <c r="K57" s="351">
        <v>20</v>
      </c>
      <c r="L57" s="351">
        <v>30</v>
      </c>
      <c r="M57" s="351">
        <v>80</v>
      </c>
      <c r="N57" s="53"/>
      <c r="O57" s="100"/>
      <c r="P57" s="351"/>
      <c r="Q57" s="53"/>
      <c r="R57" s="53"/>
      <c r="S57" s="53"/>
      <c r="T57" s="351">
        <v>80</v>
      </c>
      <c r="U57" s="325">
        <v>8</v>
      </c>
      <c r="V57" s="323"/>
      <c r="W57" s="323"/>
      <c r="X57" s="323"/>
      <c r="Y57" s="323"/>
      <c r="Z57" s="323"/>
      <c r="AA57" s="323"/>
      <c r="AB57" s="323"/>
      <c r="AC57" s="323"/>
      <c r="AD57" s="351">
        <v>69</v>
      </c>
      <c r="AE57" s="323">
        <v>27.6</v>
      </c>
      <c r="AF57" s="374">
        <v>10</v>
      </c>
      <c r="AG57" s="326">
        <v>70.9015</v>
      </c>
      <c r="AH57" s="325">
        <v>40</v>
      </c>
      <c r="AI57" s="325"/>
      <c r="AJ57" s="376"/>
    </row>
    <row r="58" spans="1:36">
      <c r="A58" s="323">
        <v>52</v>
      </c>
      <c r="B58" s="229" t="s">
        <v>415</v>
      </c>
      <c r="C58" s="324">
        <v>72.21</v>
      </c>
      <c r="D58" s="325">
        <v>53</v>
      </c>
      <c r="E58" s="325"/>
      <c r="F58" s="325"/>
      <c r="G58" s="326">
        <v>50.547</v>
      </c>
      <c r="H58" s="326">
        <v>25.2735</v>
      </c>
      <c r="I58" s="350">
        <v>100</v>
      </c>
      <c r="J58" s="351">
        <v>30</v>
      </c>
      <c r="K58" s="351">
        <v>20</v>
      </c>
      <c r="L58" s="351">
        <v>30</v>
      </c>
      <c r="M58" s="351">
        <v>80</v>
      </c>
      <c r="N58" s="53"/>
      <c r="O58" s="105"/>
      <c r="P58" s="351"/>
      <c r="Q58" s="74"/>
      <c r="R58" s="74"/>
      <c r="S58" s="74"/>
      <c r="T58" s="351">
        <v>80</v>
      </c>
      <c r="U58" s="325">
        <v>8</v>
      </c>
      <c r="V58" s="323"/>
      <c r="W58" s="323"/>
      <c r="X58" s="323"/>
      <c r="Y58" s="323"/>
      <c r="Z58" s="323"/>
      <c r="AA58" s="323"/>
      <c r="AB58" s="323"/>
      <c r="AC58" s="323"/>
      <c r="AD58" s="351">
        <v>79</v>
      </c>
      <c r="AE58" s="323">
        <v>31.6</v>
      </c>
      <c r="AF58" s="374">
        <v>10</v>
      </c>
      <c r="AG58" s="326">
        <v>74.8735</v>
      </c>
      <c r="AH58" s="325">
        <v>29</v>
      </c>
      <c r="AI58" s="325"/>
      <c r="AJ58" s="384"/>
    </row>
    <row r="59" spans="1:36">
      <c r="A59" s="323">
        <v>53</v>
      </c>
      <c r="B59" s="225" t="s">
        <v>416</v>
      </c>
      <c r="C59" s="333">
        <v>72.21</v>
      </c>
      <c r="D59" s="325">
        <v>52</v>
      </c>
      <c r="E59" s="325"/>
      <c r="F59" s="325"/>
      <c r="G59" s="326">
        <v>50.547</v>
      </c>
      <c r="H59" s="326">
        <v>25.2735</v>
      </c>
      <c r="I59" s="350">
        <v>100</v>
      </c>
      <c r="J59" s="351">
        <v>30</v>
      </c>
      <c r="K59" s="351">
        <v>20</v>
      </c>
      <c r="L59" s="351">
        <v>30</v>
      </c>
      <c r="M59" s="351">
        <v>80</v>
      </c>
      <c r="N59" s="53" t="s">
        <v>78</v>
      </c>
      <c r="O59" s="100"/>
      <c r="P59" s="351"/>
      <c r="Q59" s="53"/>
      <c r="R59" s="53"/>
      <c r="S59" s="53"/>
      <c r="T59" s="351">
        <v>85</v>
      </c>
      <c r="U59" s="325">
        <v>8.5</v>
      </c>
      <c r="V59" s="323"/>
      <c r="W59" s="323"/>
      <c r="X59" s="323"/>
      <c r="Y59" s="323"/>
      <c r="Z59" s="323"/>
      <c r="AA59" s="323"/>
      <c r="AB59" s="323"/>
      <c r="AC59" s="323"/>
      <c r="AD59" s="351">
        <v>74</v>
      </c>
      <c r="AE59" s="323">
        <v>29.6</v>
      </c>
      <c r="AF59" s="374">
        <v>10</v>
      </c>
      <c r="AG59" s="326">
        <v>73.3735</v>
      </c>
      <c r="AH59" s="325">
        <v>33</v>
      </c>
      <c r="AI59" s="325"/>
      <c r="AJ59" s="376"/>
    </row>
    <row r="60" spans="1:36">
      <c r="A60" s="323">
        <v>54</v>
      </c>
      <c r="B60" s="327" t="s">
        <v>417</v>
      </c>
      <c r="C60" s="328">
        <v>72.13</v>
      </c>
      <c r="D60" s="325">
        <v>54</v>
      </c>
      <c r="E60" s="325"/>
      <c r="F60" s="325"/>
      <c r="G60" s="326">
        <v>50.491</v>
      </c>
      <c r="H60" s="326">
        <v>25.2455</v>
      </c>
      <c r="I60" s="350">
        <v>100</v>
      </c>
      <c r="J60" s="351">
        <v>30</v>
      </c>
      <c r="K60" s="351">
        <v>20</v>
      </c>
      <c r="L60" s="351">
        <v>30</v>
      </c>
      <c r="M60" s="351">
        <v>80</v>
      </c>
      <c r="N60" s="357"/>
      <c r="O60" s="357"/>
      <c r="P60" s="351"/>
      <c r="Q60" s="357"/>
      <c r="R60" s="357"/>
      <c r="S60" s="357"/>
      <c r="T60" s="351">
        <v>80</v>
      </c>
      <c r="U60" s="325">
        <v>8</v>
      </c>
      <c r="V60" s="323"/>
      <c r="W60" s="323"/>
      <c r="X60" s="323"/>
      <c r="Y60" s="323"/>
      <c r="Z60" s="323"/>
      <c r="AA60" s="323"/>
      <c r="AB60" s="323"/>
      <c r="AC60" s="323"/>
      <c r="AD60" s="351">
        <v>75</v>
      </c>
      <c r="AE60" s="323">
        <v>30</v>
      </c>
      <c r="AF60" s="374">
        <v>0</v>
      </c>
      <c r="AG60" s="326">
        <v>63.2455</v>
      </c>
      <c r="AH60" s="325">
        <v>59</v>
      </c>
      <c r="AI60" s="325"/>
      <c r="AJ60" s="384"/>
    </row>
    <row r="61" spans="1:36">
      <c r="A61" s="323">
        <v>55</v>
      </c>
      <c r="B61" s="229" t="s">
        <v>418</v>
      </c>
      <c r="C61" s="324">
        <v>72.04</v>
      </c>
      <c r="D61" s="325">
        <v>55</v>
      </c>
      <c r="E61" s="325"/>
      <c r="F61" s="325"/>
      <c r="G61" s="326">
        <v>50.428</v>
      </c>
      <c r="H61" s="326">
        <v>25.214</v>
      </c>
      <c r="I61" s="350">
        <v>100</v>
      </c>
      <c r="J61" s="351">
        <v>30</v>
      </c>
      <c r="K61" s="351">
        <v>20</v>
      </c>
      <c r="L61" s="351">
        <v>30</v>
      </c>
      <c r="M61" s="351">
        <v>80</v>
      </c>
      <c r="N61" s="53"/>
      <c r="O61" s="100"/>
      <c r="P61" s="351"/>
      <c r="Q61" s="53"/>
      <c r="R61" s="53"/>
      <c r="S61" s="53"/>
      <c r="T61" s="351">
        <v>80</v>
      </c>
      <c r="U61" s="325">
        <v>8</v>
      </c>
      <c r="V61" s="323"/>
      <c r="W61" s="323"/>
      <c r="X61" s="323"/>
      <c r="Y61" s="323"/>
      <c r="Z61" s="323"/>
      <c r="AA61" s="323"/>
      <c r="AB61" s="323"/>
      <c r="AC61" s="323"/>
      <c r="AD61" s="351">
        <v>76</v>
      </c>
      <c r="AE61" s="323">
        <v>30.4</v>
      </c>
      <c r="AF61" s="374">
        <v>10</v>
      </c>
      <c r="AG61" s="326">
        <v>73.614</v>
      </c>
      <c r="AH61" s="325">
        <v>32</v>
      </c>
      <c r="AI61" s="325"/>
      <c r="AJ61" s="384"/>
    </row>
    <row r="62" spans="1:36">
      <c r="A62" s="323">
        <v>56</v>
      </c>
      <c r="B62" s="229" t="s">
        <v>419</v>
      </c>
      <c r="C62" s="324">
        <v>71.96</v>
      </c>
      <c r="D62" s="325">
        <v>56</v>
      </c>
      <c r="E62" s="325"/>
      <c r="F62" s="325"/>
      <c r="G62" s="326">
        <v>50.372</v>
      </c>
      <c r="H62" s="326">
        <v>25.186</v>
      </c>
      <c r="I62" s="350">
        <v>100</v>
      </c>
      <c r="J62" s="351">
        <v>30</v>
      </c>
      <c r="K62" s="351">
        <v>20</v>
      </c>
      <c r="L62" s="351">
        <v>30</v>
      </c>
      <c r="M62" s="351">
        <v>80</v>
      </c>
      <c r="N62" s="53" t="s">
        <v>420</v>
      </c>
      <c r="O62" s="105"/>
      <c r="P62" s="351">
        <v>10</v>
      </c>
      <c r="Q62" s="74"/>
      <c r="R62" s="74"/>
      <c r="S62" s="74"/>
      <c r="T62" s="351">
        <v>90</v>
      </c>
      <c r="U62" s="325">
        <v>9</v>
      </c>
      <c r="V62" s="323"/>
      <c r="W62" s="323"/>
      <c r="X62" s="323"/>
      <c r="Y62" s="323"/>
      <c r="Z62" s="323"/>
      <c r="AA62" s="323"/>
      <c r="AB62" s="323"/>
      <c r="AC62" s="323"/>
      <c r="AD62" s="351">
        <v>90</v>
      </c>
      <c r="AE62" s="323">
        <v>36</v>
      </c>
      <c r="AF62" s="374">
        <v>10</v>
      </c>
      <c r="AG62" s="326">
        <v>80.186</v>
      </c>
      <c r="AH62" s="325">
        <v>5</v>
      </c>
      <c r="AI62" s="325"/>
      <c r="AJ62" s="384"/>
    </row>
    <row r="63" spans="1:36">
      <c r="A63" s="323">
        <v>57</v>
      </c>
      <c r="B63" s="327" t="s">
        <v>421</v>
      </c>
      <c r="C63" s="328">
        <v>71.63</v>
      </c>
      <c r="D63" s="325">
        <v>57</v>
      </c>
      <c r="E63" s="325"/>
      <c r="F63" s="325"/>
      <c r="G63" s="326">
        <v>50.141</v>
      </c>
      <c r="H63" s="326">
        <v>25.0705</v>
      </c>
      <c r="I63" s="350">
        <v>100</v>
      </c>
      <c r="J63" s="351">
        <v>30</v>
      </c>
      <c r="K63" s="351">
        <v>20</v>
      </c>
      <c r="L63" s="351">
        <v>30</v>
      </c>
      <c r="M63" s="351">
        <v>80</v>
      </c>
      <c r="N63" s="352" t="s">
        <v>378</v>
      </c>
      <c r="O63" s="352"/>
      <c r="P63" s="351">
        <v>5</v>
      </c>
      <c r="Q63" s="352"/>
      <c r="R63" s="352"/>
      <c r="S63" s="352"/>
      <c r="T63" s="351">
        <v>85</v>
      </c>
      <c r="U63" s="325">
        <v>8.5</v>
      </c>
      <c r="V63" s="323"/>
      <c r="W63" s="323"/>
      <c r="X63" s="323"/>
      <c r="Y63" s="323"/>
      <c r="Z63" s="323"/>
      <c r="AA63" s="323"/>
      <c r="AB63" s="323"/>
      <c r="AC63" s="323"/>
      <c r="AD63" s="351">
        <v>64</v>
      </c>
      <c r="AE63" s="323">
        <v>25.6</v>
      </c>
      <c r="AF63" s="374">
        <v>10</v>
      </c>
      <c r="AG63" s="326">
        <v>69.1705</v>
      </c>
      <c r="AH63" s="325">
        <v>42</v>
      </c>
      <c r="AI63" s="325"/>
      <c r="AJ63" s="376"/>
    </row>
    <row r="64" spans="1:36">
      <c r="A64" s="323">
        <v>58</v>
      </c>
      <c r="B64" s="327" t="s">
        <v>422</v>
      </c>
      <c r="C64" s="328">
        <v>70.79</v>
      </c>
      <c r="D64" s="325">
        <v>58</v>
      </c>
      <c r="E64" s="325"/>
      <c r="F64" s="325"/>
      <c r="G64" s="326">
        <v>49.553</v>
      </c>
      <c r="H64" s="326">
        <v>24.7765</v>
      </c>
      <c r="I64" s="350">
        <v>100</v>
      </c>
      <c r="J64" s="351">
        <v>30</v>
      </c>
      <c r="K64" s="351">
        <v>20</v>
      </c>
      <c r="L64" s="351">
        <v>30</v>
      </c>
      <c r="M64" s="351">
        <v>80</v>
      </c>
      <c r="N64" s="352"/>
      <c r="O64" s="352"/>
      <c r="P64" s="351"/>
      <c r="Q64" s="352"/>
      <c r="R64" s="352"/>
      <c r="S64" s="352"/>
      <c r="T64" s="351">
        <v>80</v>
      </c>
      <c r="U64" s="325">
        <v>8</v>
      </c>
      <c r="V64" s="323"/>
      <c r="W64" s="323"/>
      <c r="X64" s="323"/>
      <c r="Y64" s="323"/>
      <c r="Z64" s="323"/>
      <c r="AA64" s="323"/>
      <c r="AB64" s="323"/>
      <c r="AC64" s="323"/>
      <c r="AD64" s="351">
        <v>69</v>
      </c>
      <c r="AE64" s="323">
        <v>27.6</v>
      </c>
      <c r="AF64" s="374">
        <v>10</v>
      </c>
      <c r="AG64" s="326">
        <v>70.3765</v>
      </c>
      <c r="AH64" s="325">
        <v>41</v>
      </c>
      <c r="AI64" s="325"/>
      <c r="AJ64" s="384"/>
    </row>
    <row r="65" spans="1:36">
      <c r="A65" s="323">
        <v>59</v>
      </c>
      <c r="B65" s="327" t="s">
        <v>423</v>
      </c>
      <c r="C65" s="328">
        <v>70.46</v>
      </c>
      <c r="D65" s="325">
        <v>59</v>
      </c>
      <c r="E65" s="325"/>
      <c r="F65" s="325"/>
      <c r="G65" s="326">
        <v>49.322</v>
      </c>
      <c r="H65" s="326">
        <v>24.661</v>
      </c>
      <c r="I65" s="350">
        <v>100</v>
      </c>
      <c r="J65" s="351">
        <v>30</v>
      </c>
      <c r="K65" s="351">
        <v>20</v>
      </c>
      <c r="L65" s="351">
        <v>30</v>
      </c>
      <c r="M65" s="351">
        <v>80</v>
      </c>
      <c r="N65" s="352"/>
      <c r="O65" s="352"/>
      <c r="P65" s="351"/>
      <c r="Q65" s="352"/>
      <c r="R65" s="352"/>
      <c r="S65" s="352"/>
      <c r="T65" s="351">
        <v>80</v>
      </c>
      <c r="U65" s="325">
        <v>8</v>
      </c>
      <c r="V65" s="323"/>
      <c r="W65" s="323"/>
      <c r="X65" s="323"/>
      <c r="Y65" s="323"/>
      <c r="Z65" s="323"/>
      <c r="AA65" s="323"/>
      <c r="AB65" s="323"/>
      <c r="AC65" s="323"/>
      <c r="AD65" s="351">
        <v>74</v>
      </c>
      <c r="AE65" s="323">
        <v>29.6</v>
      </c>
      <c r="AF65" s="374">
        <v>10</v>
      </c>
      <c r="AG65" s="326">
        <v>72.261</v>
      </c>
      <c r="AH65" s="325">
        <v>37</v>
      </c>
      <c r="AI65" s="325"/>
      <c r="AJ65" s="376"/>
    </row>
    <row r="66" spans="1:36">
      <c r="A66" s="323">
        <v>60</v>
      </c>
      <c r="B66" s="229" t="s">
        <v>424</v>
      </c>
      <c r="C66" s="324">
        <v>69.38</v>
      </c>
      <c r="D66" s="325">
        <v>60</v>
      </c>
      <c r="E66" s="325"/>
      <c r="F66" s="325"/>
      <c r="G66" s="326">
        <v>48.566</v>
      </c>
      <c r="H66" s="326">
        <v>24.283</v>
      </c>
      <c r="I66" s="350">
        <v>100</v>
      </c>
      <c r="J66" s="351">
        <v>30</v>
      </c>
      <c r="K66" s="351">
        <v>20</v>
      </c>
      <c r="L66" s="351">
        <v>30</v>
      </c>
      <c r="M66" s="351">
        <v>80</v>
      </c>
      <c r="N66" s="53"/>
      <c r="O66" s="100"/>
      <c r="P66" s="351"/>
      <c r="Q66" s="53"/>
      <c r="R66" s="53"/>
      <c r="S66" s="53"/>
      <c r="T66" s="351">
        <v>80</v>
      </c>
      <c r="U66" s="325">
        <v>8</v>
      </c>
      <c r="V66" s="323"/>
      <c r="W66" s="323"/>
      <c r="X66" s="323"/>
      <c r="Y66" s="323"/>
      <c r="Z66" s="323"/>
      <c r="AA66" s="323"/>
      <c r="AB66" s="323"/>
      <c r="AC66" s="323"/>
      <c r="AD66" s="351">
        <v>77</v>
      </c>
      <c r="AE66" s="323">
        <v>30.8</v>
      </c>
      <c r="AF66" s="374">
        <v>0</v>
      </c>
      <c r="AG66" s="326">
        <v>63.083</v>
      </c>
      <c r="AH66" s="325">
        <v>61</v>
      </c>
      <c r="AI66" s="325"/>
      <c r="AJ66" s="376"/>
    </row>
    <row r="67" spans="1:36">
      <c r="A67" s="323">
        <v>61</v>
      </c>
      <c r="B67" s="327" t="s">
        <v>425</v>
      </c>
      <c r="C67" s="328">
        <v>69.33</v>
      </c>
      <c r="D67" s="325">
        <v>61</v>
      </c>
      <c r="E67" s="325"/>
      <c r="F67" s="325"/>
      <c r="G67" s="326">
        <v>48.531</v>
      </c>
      <c r="H67" s="326">
        <v>24.2655</v>
      </c>
      <c r="I67" s="350">
        <v>100</v>
      </c>
      <c r="J67" s="351">
        <v>30</v>
      </c>
      <c r="K67" s="351">
        <v>20</v>
      </c>
      <c r="L67" s="351">
        <v>30</v>
      </c>
      <c r="M67" s="351">
        <v>80</v>
      </c>
      <c r="N67" s="352"/>
      <c r="O67" s="357"/>
      <c r="P67" s="351"/>
      <c r="Q67" s="357"/>
      <c r="R67" s="357"/>
      <c r="S67" s="357"/>
      <c r="T67" s="351">
        <v>80</v>
      </c>
      <c r="U67" s="325">
        <v>8</v>
      </c>
      <c r="V67" s="323"/>
      <c r="W67" s="323"/>
      <c r="X67" s="323"/>
      <c r="Y67" s="323"/>
      <c r="Z67" s="323"/>
      <c r="AA67" s="323"/>
      <c r="AB67" s="323"/>
      <c r="AC67" s="323"/>
      <c r="AD67" s="351">
        <v>81</v>
      </c>
      <c r="AE67" s="323">
        <v>32.4</v>
      </c>
      <c r="AF67" s="374">
        <v>10</v>
      </c>
      <c r="AG67" s="326">
        <v>74.6655</v>
      </c>
      <c r="AH67" s="325">
        <v>30</v>
      </c>
      <c r="AI67" s="325"/>
      <c r="AJ67" s="376"/>
    </row>
    <row r="68" spans="1:36">
      <c r="A68" s="323">
        <v>62</v>
      </c>
      <c r="B68" s="327" t="s">
        <v>426</v>
      </c>
      <c r="C68" s="328">
        <v>69.13</v>
      </c>
      <c r="D68" s="325">
        <v>62</v>
      </c>
      <c r="E68" s="325"/>
      <c r="F68" s="325"/>
      <c r="G68" s="326">
        <v>48.391</v>
      </c>
      <c r="H68" s="326">
        <v>24.1955</v>
      </c>
      <c r="I68" s="350">
        <v>100</v>
      </c>
      <c r="J68" s="351">
        <v>30</v>
      </c>
      <c r="K68" s="351">
        <v>20</v>
      </c>
      <c r="L68" s="351">
        <v>30</v>
      </c>
      <c r="M68" s="351">
        <v>80</v>
      </c>
      <c r="N68" s="352"/>
      <c r="O68" s="352"/>
      <c r="P68" s="351"/>
      <c r="Q68" s="352"/>
      <c r="R68" s="352"/>
      <c r="S68" s="352"/>
      <c r="T68" s="351">
        <v>80</v>
      </c>
      <c r="U68" s="325">
        <v>8</v>
      </c>
      <c r="V68" s="323"/>
      <c r="W68" s="323"/>
      <c r="X68" s="323"/>
      <c r="Y68" s="323"/>
      <c r="Z68" s="323"/>
      <c r="AA68" s="323"/>
      <c r="AB68" s="323"/>
      <c r="AC68" s="323"/>
      <c r="AD68" s="351">
        <v>76</v>
      </c>
      <c r="AE68" s="323">
        <v>30.4</v>
      </c>
      <c r="AF68" s="374">
        <v>10</v>
      </c>
      <c r="AG68" s="326">
        <v>72.5955</v>
      </c>
      <c r="AH68" s="325">
        <v>34</v>
      </c>
      <c r="AI68" s="325"/>
      <c r="AJ68" s="376"/>
    </row>
    <row r="69" spans="1:36">
      <c r="A69" s="323">
        <v>63</v>
      </c>
      <c r="B69" s="225" t="s">
        <v>427</v>
      </c>
      <c r="C69" s="333">
        <v>67.38</v>
      </c>
      <c r="D69" s="325">
        <v>63</v>
      </c>
      <c r="E69" s="325"/>
      <c r="F69" s="325"/>
      <c r="G69" s="326">
        <v>47.166</v>
      </c>
      <c r="H69" s="326">
        <v>23.583</v>
      </c>
      <c r="I69" s="350">
        <v>100</v>
      </c>
      <c r="J69" s="351">
        <v>30</v>
      </c>
      <c r="K69" s="351">
        <v>20</v>
      </c>
      <c r="L69" s="351">
        <v>30</v>
      </c>
      <c r="M69" s="351">
        <v>80</v>
      </c>
      <c r="N69" s="53"/>
      <c r="O69" s="100"/>
      <c r="P69" s="351"/>
      <c r="Q69" s="53"/>
      <c r="R69" s="53"/>
      <c r="S69" s="53"/>
      <c r="T69" s="351">
        <v>80</v>
      </c>
      <c r="U69" s="325">
        <v>8</v>
      </c>
      <c r="V69" s="323"/>
      <c r="W69" s="323"/>
      <c r="X69" s="323"/>
      <c r="Y69" s="323"/>
      <c r="Z69" s="323"/>
      <c r="AA69" s="323"/>
      <c r="AB69" s="323"/>
      <c r="AC69" s="323"/>
      <c r="AD69" s="351">
        <v>69</v>
      </c>
      <c r="AE69" s="323">
        <v>27.6</v>
      </c>
      <c r="AF69" s="374">
        <v>0</v>
      </c>
      <c r="AG69" s="326">
        <v>59.183</v>
      </c>
      <c r="AH69" s="325">
        <v>63</v>
      </c>
      <c r="AI69" s="325"/>
      <c r="AJ69" s="376"/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1"/>
  <sheetViews>
    <sheetView workbookViewId="0">
      <selection activeCell="E12" sqref="E12"/>
    </sheetView>
  </sheetViews>
  <sheetFormatPr defaultColWidth="9" defaultRowHeight="13.5"/>
  <cols>
    <col min="1" max="1" width="9" style="16"/>
  </cols>
  <sheetData>
    <row r="1" ht="23.25" spans="1:36">
      <c r="A1" s="20" t="s">
        <v>203</v>
      </c>
      <c r="B1" s="18"/>
      <c r="C1" s="19"/>
      <c r="D1" s="20"/>
      <c r="E1" s="19"/>
      <c r="F1" s="19"/>
      <c r="G1" s="19"/>
      <c r="H1" s="21"/>
      <c r="I1" s="19"/>
      <c r="J1" s="19"/>
      <c r="K1" s="19"/>
      <c r="L1" s="19"/>
      <c r="M1" s="19"/>
      <c r="N1" s="19"/>
      <c r="O1" s="20"/>
      <c r="P1" s="19"/>
      <c r="Q1" s="19"/>
      <c r="R1" s="19"/>
      <c r="S1" s="19"/>
      <c r="T1" s="21"/>
      <c r="U1" s="21"/>
      <c r="V1" s="19"/>
      <c r="W1" s="19"/>
      <c r="X1" s="285"/>
      <c r="Y1" s="19"/>
      <c r="Z1" s="19"/>
      <c r="AA1" s="19"/>
      <c r="AB1" s="19"/>
      <c r="AC1" s="19"/>
      <c r="AD1" s="134"/>
      <c r="AE1" s="135"/>
      <c r="AF1" s="135"/>
      <c r="AG1" s="21"/>
      <c r="AH1" s="19"/>
      <c r="AI1" s="19"/>
      <c r="AJ1" s="159"/>
    </row>
    <row r="2" ht="18.75" spans="1:36">
      <c r="A2" s="271" t="s">
        <v>1</v>
      </c>
      <c r="B2" s="23" t="s">
        <v>2</v>
      </c>
      <c r="C2" s="24" t="s">
        <v>3</v>
      </c>
      <c r="D2" s="25"/>
      <c r="E2" s="26"/>
      <c r="F2" s="26"/>
      <c r="G2" s="26"/>
      <c r="H2" s="27"/>
      <c r="I2" s="87" t="s">
        <v>4</v>
      </c>
      <c r="J2" s="88"/>
      <c r="K2" s="88"/>
      <c r="L2" s="88"/>
      <c r="M2" s="88"/>
      <c r="N2" s="88"/>
      <c r="O2" s="89"/>
      <c r="P2" s="88"/>
      <c r="Q2" s="88"/>
      <c r="R2" s="88"/>
      <c r="S2" s="88"/>
      <c r="T2" s="111"/>
      <c r="U2" s="111"/>
      <c r="V2" s="87" t="s">
        <v>5</v>
      </c>
      <c r="W2" s="88"/>
      <c r="X2" s="286"/>
      <c r="Y2" s="88"/>
      <c r="Z2" s="88"/>
      <c r="AA2" s="88"/>
      <c r="AB2" s="88"/>
      <c r="AC2" s="88"/>
      <c r="AD2" s="136"/>
      <c r="AE2" s="137"/>
      <c r="AF2" s="136"/>
      <c r="AG2" s="160" t="s">
        <v>6</v>
      </c>
      <c r="AH2" s="161" t="s">
        <v>7</v>
      </c>
      <c r="AI2" s="162" t="s">
        <v>8</v>
      </c>
      <c r="AJ2" s="159"/>
    </row>
    <row r="3" ht="14.25" spans="1:36">
      <c r="A3" s="272"/>
      <c r="B3" s="29" t="s">
        <v>9</v>
      </c>
      <c r="C3" s="30" t="s">
        <v>10</v>
      </c>
      <c r="D3" s="31" t="s">
        <v>11</v>
      </c>
      <c r="E3" s="32" t="s">
        <v>12</v>
      </c>
      <c r="F3" s="32"/>
      <c r="G3" s="33" t="s">
        <v>13</v>
      </c>
      <c r="H3" s="34" t="s">
        <v>14</v>
      </c>
      <c r="I3" s="90" t="s">
        <v>15</v>
      </c>
      <c r="J3" s="91"/>
      <c r="K3" s="91"/>
      <c r="L3" s="91"/>
      <c r="M3" s="92"/>
      <c r="N3" s="91"/>
      <c r="O3" s="93"/>
      <c r="P3" s="92"/>
      <c r="Q3" s="112" t="s">
        <v>16</v>
      </c>
      <c r="R3" s="91"/>
      <c r="S3" s="92"/>
      <c r="T3" s="113" t="s">
        <v>17</v>
      </c>
      <c r="U3" s="114" t="s">
        <v>18</v>
      </c>
      <c r="V3" s="115" t="s">
        <v>19</v>
      </c>
      <c r="W3" s="112" t="s">
        <v>20</v>
      </c>
      <c r="X3" s="287"/>
      <c r="Y3" s="91"/>
      <c r="Z3" s="91"/>
      <c r="AA3" s="91"/>
      <c r="AB3" s="138" t="s">
        <v>21</v>
      </c>
      <c r="AC3" s="139" t="s">
        <v>22</v>
      </c>
      <c r="AD3" s="138" t="s">
        <v>23</v>
      </c>
      <c r="AE3" s="92" t="s">
        <v>24</v>
      </c>
      <c r="AF3" s="140" t="s">
        <v>25</v>
      </c>
      <c r="AG3" s="163"/>
      <c r="AH3" s="164"/>
      <c r="AI3" s="165"/>
      <c r="AJ3" s="159"/>
    </row>
    <row r="4" ht="24" spans="1:36">
      <c r="A4" s="272"/>
      <c r="B4" s="35"/>
      <c r="C4" s="36"/>
      <c r="D4" s="37"/>
      <c r="E4" s="38" t="s">
        <v>26</v>
      </c>
      <c r="F4" s="38" t="s">
        <v>27</v>
      </c>
      <c r="G4" s="33"/>
      <c r="H4" s="39"/>
      <c r="I4" s="94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279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116"/>
      <c r="U4" s="117"/>
      <c r="V4" s="118"/>
      <c r="W4" s="38" t="s">
        <v>39</v>
      </c>
      <c r="X4" s="28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138"/>
      <c r="AE4" s="92"/>
      <c r="AF4" s="142"/>
      <c r="AG4" s="166"/>
      <c r="AH4" s="141"/>
      <c r="AI4" s="167"/>
      <c r="AJ4" s="159"/>
    </row>
    <row r="5" ht="14.25" spans="1:36">
      <c r="A5" s="100"/>
      <c r="B5" s="99" t="s">
        <v>44</v>
      </c>
      <c r="C5" s="53"/>
      <c r="D5" s="53"/>
      <c r="E5" s="53"/>
      <c r="F5" s="38"/>
      <c r="G5" s="42"/>
      <c r="H5" s="43"/>
      <c r="I5" s="96"/>
      <c r="J5" s="97"/>
      <c r="K5" s="97"/>
      <c r="L5" s="97"/>
      <c r="M5" s="32"/>
      <c r="N5" s="97"/>
      <c r="O5" s="98"/>
      <c r="P5" s="32"/>
      <c r="Q5" s="97"/>
      <c r="R5" s="119"/>
      <c r="S5" s="120"/>
      <c r="T5" s="121"/>
      <c r="U5" s="43"/>
      <c r="V5" s="122"/>
      <c r="W5" s="97"/>
      <c r="X5" s="289"/>
      <c r="Y5" s="97"/>
      <c r="Z5" s="97"/>
      <c r="AA5" s="97"/>
      <c r="AB5" s="143"/>
      <c r="AC5" s="144"/>
      <c r="AD5" s="42"/>
      <c r="AE5" s="42"/>
      <c r="AF5" s="145"/>
      <c r="AG5" s="168"/>
      <c r="AH5" s="169"/>
      <c r="AI5" s="47"/>
      <c r="AJ5" s="159"/>
    </row>
    <row r="6" spans="1:36">
      <c r="A6" s="100" t="s">
        <v>45</v>
      </c>
      <c r="B6" s="99" t="s">
        <v>46</v>
      </c>
      <c r="C6" s="53"/>
      <c r="D6" s="53"/>
      <c r="E6" s="53"/>
      <c r="F6" s="47"/>
      <c r="G6" s="47"/>
      <c r="H6" s="48"/>
      <c r="I6" s="45"/>
      <c r="J6" s="47"/>
      <c r="K6" s="47"/>
      <c r="L6" s="47"/>
      <c r="M6" s="47"/>
      <c r="N6" s="47"/>
      <c r="O6" s="46"/>
      <c r="P6" s="47"/>
      <c r="Q6" s="47"/>
      <c r="R6" s="47"/>
      <c r="S6" s="47"/>
      <c r="T6" s="123"/>
      <c r="U6" s="124"/>
      <c r="V6" s="125"/>
      <c r="W6" s="47"/>
      <c r="X6" s="290"/>
      <c r="Y6" s="47"/>
      <c r="Z6" s="47"/>
      <c r="AA6" s="47"/>
      <c r="AB6" s="125"/>
      <c r="AC6" s="146"/>
      <c r="AD6" s="47"/>
      <c r="AE6" s="47"/>
      <c r="AF6" s="147"/>
      <c r="AG6" s="170"/>
      <c r="AH6" s="146"/>
      <c r="AI6" s="47"/>
      <c r="AJ6" s="159"/>
    </row>
    <row r="7" ht="14.25" spans="1:36">
      <c r="A7" s="100">
        <v>1</v>
      </c>
      <c r="B7" s="99" t="s">
        <v>428</v>
      </c>
      <c r="C7" s="53">
        <v>87.26</v>
      </c>
      <c r="D7" s="53" t="s">
        <v>48</v>
      </c>
      <c r="E7" s="53"/>
      <c r="F7" s="53"/>
      <c r="G7" s="53">
        <v>87.26</v>
      </c>
      <c r="H7" s="54">
        <f t="shared" ref="H7:H41" si="0">G7*0.7*0.5</f>
        <v>30.541</v>
      </c>
      <c r="I7" s="280">
        <v>100</v>
      </c>
      <c r="J7" s="53">
        <v>30</v>
      </c>
      <c r="K7" s="99">
        <v>20</v>
      </c>
      <c r="L7" s="53">
        <v>30</v>
      </c>
      <c r="M7" s="53">
        <v>80</v>
      </c>
      <c r="N7" s="53" t="s">
        <v>334</v>
      </c>
      <c r="O7" s="100"/>
      <c r="P7" s="53">
        <v>5</v>
      </c>
      <c r="Q7" s="53"/>
      <c r="R7" s="53"/>
      <c r="S7" s="53"/>
      <c r="T7" s="53">
        <f t="shared" ref="T7:T11" si="1">M7+P7</f>
        <v>85</v>
      </c>
      <c r="U7" s="291">
        <f t="shared" ref="U7:U41" si="2">T7*0.2*0.5</f>
        <v>8.5</v>
      </c>
      <c r="V7" s="292">
        <v>0</v>
      </c>
      <c r="W7" s="53"/>
      <c r="X7" s="293"/>
      <c r="Y7" s="53"/>
      <c r="Z7" s="53"/>
      <c r="AA7" s="53"/>
      <c r="AB7" s="292">
        <v>0</v>
      </c>
      <c r="AC7" s="148">
        <f t="shared" ref="AC7:AC41" si="3">AB7*0.1*0.5</f>
        <v>0</v>
      </c>
      <c r="AD7" s="53">
        <v>91</v>
      </c>
      <c r="AE7" s="53">
        <f t="shared" ref="AE7:AE41" si="4">AD7*0.4</f>
        <v>36.4</v>
      </c>
      <c r="AF7" s="149">
        <v>10</v>
      </c>
      <c r="AG7" s="171">
        <f t="shared" ref="AG7:AG41" si="5">H7+U7+AC7+AE7+AF7</f>
        <v>85.441</v>
      </c>
      <c r="AH7" s="172" t="s">
        <v>48</v>
      </c>
      <c r="AI7" s="53" t="s">
        <v>50</v>
      </c>
      <c r="AJ7" s="299"/>
    </row>
    <row r="8" ht="14.25" spans="1:36">
      <c r="A8" s="100">
        <v>2</v>
      </c>
      <c r="B8" s="99" t="s">
        <v>429</v>
      </c>
      <c r="C8" s="53">
        <v>86.79</v>
      </c>
      <c r="D8" s="53" t="s">
        <v>52</v>
      </c>
      <c r="E8" s="53"/>
      <c r="F8" s="53"/>
      <c r="G8" s="53">
        <v>86.79</v>
      </c>
      <c r="H8" s="54">
        <f t="shared" si="0"/>
        <v>30.3765</v>
      </c>
      <c r="I8" s="280">
        <v>100</v>
      </c>
      <c r="J8" s="53">
        <v>30</v>
      </c>
      <c r="K8" s="99">
        <v>20</v>
      </c>
      <c r="L8" s="53">
        <v>30</v>
      </c>
      <c r="M8" s="53">
        <v>80</v>
      </c>
      <c r="N8" s="53"/>
      <c r="O8" s="100"/>
      <c r="P8" s="53"/>
      <c r="Q8" s="53"/>
      <c r="R8" s="53"/>
      <c r="S8" s="53"/>
      <c r="T8" s="53">
        <f t="shared" ref="T8:T12" si="6">M8+P8-S8</f>
        <v>80</v>
      </c>
      <c r="U8" s="291">
        <f t="shared" si="2"/>
        <v>8</v>
      </c>
      <c r="V8" s="292">
        <v>0</v>
      </c>
      <c r="W8" s="53"/>
      <c r="X8" s="293"/>
      <c r="Y8" s="53"/>
      <c r="Z8" s="53"/>
      <c r="AA8" s="53"/>
      <c r="AB8" s="292">
        <v>0</v>
      </c>
      <c r="AC8" s="148">
        <f t="shared" si="3"/>
        <v>0</v>
      </c>
      <c r="AD8" s="53">
        <v>91</v>
      </c>
      <c r="AE8" s="53">
        <f t="shared" si="4"/>
        <v>36.4</v>
      </c>
      <c r="AF8" s="149">
        <v>10</v>
      </c>
      <c r="AG8" s="171">
        <f t="shared" si="5"/>
        <v>84.7765</v>
      </c>
      <c r="AH8" s="172" t="s">
        <v>52</v>
      </c>
      <c r="AI8" s="53" t="s">
        <v>50</v>
      </c>
      <c r="AJ8" s="299"/>
    </row>
    <row r="9" ht="14.25" spans="1:36">
      <c r="A9" s="100">
        <v>3</v>
      </c>
      <c r="B9" s="99" t="s">
        <v>430</v>
      </c>
      <c r="C9" s="53">
        <v>85.68</v>
      </c>
      <c r="D9" s="53" t="s">
        <v>57</v>
      </c>
      <c r="E9" s="53"/>
      <c r="F9" s="53"/>
      <c r="G9" s="53">
        <v>85.68</v>
      </c>
      <c r="H9" s="54">
        <f t="shared" si="0"/>
        <v>29.988</v>
      </c>
      <c r="I9" s="280">
        <v>100</v>
      </c>
      <c r="J9" s="53">
        <v>30</v>
      </c>
      <c r="K9" s="99">
        <v>20</v>
      </c>
      <c r="L9" s="53">
        <v>30</v>
      </c>
      <c r="M9" s="53">
        <v>80</v>
      </c>
      <c r="N9" s="53"/>
      <c r="O9" s="100"/>
      <c r="P9" s="53"/>
      <c r="Q9" s="53"/>
      <c r="R9" s="53"/>
      <c r="S9" s="53"/>
      <c r="T9" s="53">
        <f t="shared" si="1"/>
        <v>80</v>
      </c>
      <c r="U9" s="291">
        <f t="shared" si="2"/>
        <v>8</v>
      </c>
      <c r="V9" s="292">
        <v>0</v>
      </c>
      <c r="W9" s="53"/>
      <c r="X9" s="293"/>
      <c r="Y9" s="53"/>
      <c r="Z9" s="53"/>
      <c r="AA9" s="53"/>
      <c r="AB9" s="292">
        <v>0</v>
      </c>
      <c r="AC9" s="148">
        <f t="shared" si="3"/>
        <v>0</v>
      </c>
      <c r="AD9" s="53">
        <v>88</v>
      </c>
      <c r="AE9" s="53">
        <f t="shared" si="4"/>
        <v>35.2</v>
      </c>
      <c r="AF9" s="149">
        <v>10</v>
      </c>
      <c r="AG9" s="171">
        <f t="shared" si="5"/>
        <v>83.188</v>
      </c>
      <c r="AH9" s="172" t="s">
        <v>59</v>
      </c>
      <c r="AI9" s="53" t="s">
        <v>63</v>
      </c>
      <c r="AJ9" s="299"/>
    </row>
    <row r="10" ht="14.25" spans="1:36">
      <c r="A10" s="273">
        <v>4</v>
      </c>
      <c r="B10" s="274" t="s">
        <v>431</v>
      </c>
      <c r="C10" s="275">
        <v>85.58</v>
      </c>
      <c r="D10" s="275" t="s">
        <v>59</v>
      </c>
      <c r="E10" s="275"/>
      <c r="F10" s="275"/>
      <c r="G10" s="275">
        <v>85.58</v>
      </c>
      <c r="H10" s="276">
        <f t="shared" si="0"/>
        <v>29.953</v>
      </c>
      <c r="I10" s="281">
        <v>100</v>
      </c>
      <c r="J10" s="275">
        <v>30</v>
      </c>
      <c r="K10" s="274">
        <v>20</v>
      </c>
      <c r="L10" s="275">
        <v>30</v>
      </c>
      <c r="M10" s="275">
        <v>80</v>
      </c>
      <c r="N10" s="275"/>
      <c r="O10" s="273"/>
      <c r="P10" s="275"/>
      <c r="Q10" s="275"/>
      <c r="R10" s="275"/>
      <c r="S10" s="275"/>
      <c r="T10" s="275">
        <f t="shared" si="6"/>
        <v>80</v>
      </c>
      <c r="U10" s="294">
        <f t="shared" si="2"/>
        <v>8</v>
      </c>
      <c r="V10" s="295">
        <v>0</v>
      </c>
      <c r="W10" s="275"/>
      <c r="X10" s="296"/>
      <c r="Y10" s="275"/>
      <c r="Z10" s="275"/>
      <c r="AA10" s="275"/>
      <c r="AB10" s="295">
        <v>0</v>
      </c>
      <c r="AC10" s="297">
        <f t="shared" si="3"/>
        <v>0</v>
      </c>
      <c r="AD10" s="275">
        <v>84</v>
      </c>
      <c r="AE10" s="64">
        <f t="shared" si="4"/>
        <v>33.6</v>
      </c>
      <c r="AF10" s="298">
        <v>0</v>
      </c>
      <c r="AG10" s="174">
        <f t="shared" si="5"/>
        <v>71.553</v>
      </c>
      <c r="AH10" s="300" t="s">
        <v>84</v>
      </c>
      <c r="AI10" s="275"/>
      <c r="AJ10" s="301" t="s">
        <v>69</v>
      </c>
    </row>
    <row r="11" ht="14.25" spans="1:36">
      <c r="A11" s="100">
        <v>5</v>
      </c>
      <c r="B11" s="99" t="s">
        <v>432</v>
      </c>
      <c r="C11" s="53">
        <v>85.42</v>
      </c>
      <c r="D11" s="53" t="s">
        <v>61</v>
      </c>
      <c r="E11" s="232"/>
      <c r="F11" s="53"/>
      <c r="G11" s="53">
        <v>85.42</v>
      </c>
      <c r="H11" s="54">
        <f t="shared" si="0"/>
        <v>29.897</v>
      </c>
      <c r="I11" s="280">
        <v>100</v>
      </c>
      <c r="J11" s="53">
        <v>30</v>
      </c>
      <c r="K11" s="99">
        <v>20</v>
      </c>
      <c r="L11" s="53">
        <v>30</v>
      </c>
      <c r="M11" s="53">
        <v>80</v>
      </c>
      <c r="N11" s="53"/>
      <c r="O11" s="100"/>
      <c r="P11" s="53"/>
      <c r="Q11" s="53"/>
      <c r="R11" s="53"/>
      <c r="S11" s="53"/>
      <c r="T11" s="53">
        <f t="shared" si="1"/>
        <v>80</v>
      </c>
      <c r="U11" s="291">
        <f t="shared" si="2"/>
        <v>8</v>
      </c>
      <c r="V11" s="292">
        <v>0</v>
      </c>
      <c r="W11" s="53"/>
      <c r="X11" s="293"/>
      <c r="Y11" s="53"/>
      <c r="Z11" s="53"/>
      <c r="AA11" s="53"/>
      <c r="AB11" s="292">
        <v>0</v>
      </c>
      <c r="AC11" s="148">
        <f t="shared" si="3"/>
        <v>0</v>
      </c>
      <c r="AD11" s="53">
        <v>88</v>
      </c>
      <c r="AE11" s="53">
        <f t="shared" si="4"/>
        <v>35.2</v>
      </c>
      <c r="AF11" s="149">
        <v>10</v>
      </c>
      <c r="AG11" s="171">
        <f t="shared" si="5"/>
        <v>83.097</v>
      </c>
      <c r="AH11" s="172" t="s">
        <v>61</v>
      </c>
      <c r="AI11" s="53" t="s">
        <v>63</v>
      </c>
      <c r="AJ11" s="299"/>
    </row>
    <row r="12" ht="14.25" spans="1:36">
      <c r="A12" s="100">
        <v>6</v>
      </c>
      <c r="B12" s="99" t="s">
        <v>433</v>
      </c>
      <c r="C12" s="53">
        <v>83.95</v>
      </c>
      <c r="D12" s="53" t="s">
        <v>65</v>
      </c>
      <c r="E12" s="53"/>
      <c r="F12" s="232"/>
      <c r="G12" s="53">
        <v>83.95</v>
      </c>
      <c r="H12" s="54">
        <f t="shared" si="0"/>
        <v>29.3825</v>
      </c>
      <c r="I12" s="280">
        <v>100</v>
      </c>
      <c r="J12" s="53">
        <v>30</v>
      </c>
      <c r="K12" s="99">
        <v>20</v>
      </c>
      <c r="L12" s="53">
        <v>30</v>
      </c>
      <c r="M12" s="53">
        <v>80</v>
      </c>
      <c r="N12" s="53" t="s">
        <v>78</v>
      </c>
      <c r="O12" s="257"/>
      <c r="P12" s="53">
        <v>5</v>
      </c>
      <c r="Q12" s="232"/>
      <c r="R12" s="232"/>
      <c r="S12" s="232"/>
      <c r="T12" s="53">
        <f t="shared" si="6"/>
        <v>85</v>
      </c>
      <c r="U12" s="291">
        <f t="shared" si="2"/>
        <v>8.5</v>
      </c>
      <c r="V12" s="292">
        <v>0</v>
      </c>
      <c r="W12" s="232"/>
      <c r="X12" s="293"/>
      <c r="Y12" s="232"/>
      <c r="Z12" s="232"/>
      <c r="AA12" s="232"/>
      <c r="AB12" s="292">
        <v>0</v>
      </c>
      <c r="AC12" s="148">
        <f t="shared" si="3"/>
        <v>0</v>
      </c>
      <c r="AD12" s="53">
        <v>83</v>
      </c>
      <c r="AE12" s="53">
        <f t="shared" si="4"/>
        <v>33.2</v>
      </c>
      <c r="AF12" s="149">
        <v>10</v>
      </c>
      <c r="AG12" s="171">
        <f t="shared" si="5"/>
        <v>81.0825</v>
      </c>
      <c r="AH12" s="172" t="s">
        <v>62</v>
      </c>
      <c r="AI12" s="53" t="s">
        <v>55</v>
      </c>
      <c r="AJ12" s="299"/>
    </row>
    <row r="13" ht="14.25" spans="1:36">
      <c r="A13" s="100">
        <v>7</v>
      </c>
      <c r="B13" s="99" t="s">
        <v>434</v>
      </c>
      <c r="C13" s="53">
        <v>83.79</v>
      </c>
      <c r="D13" s="53" t="s">
        <v>67</v>
      </c>
      <c r="E13" s="74"/>
      <c r="F13" s="53"/>
      <c r="G13" s="53">
        <v>83.79</v>
      </c>
      <c r="H13" s="54">
        <f t="shared" si="0"/>
        <v>29.3265</v>
      </c>
      <c r="I13" s="280">
        <v>100</v>
      </c>
      <c r="J13" s="53">
        <v>30</v>
      </c>
      <c r="K13" s="99">
        <v>20</v>
      </c>
      <c r="L13" s="53">
        <v>30</v>
      </c>
      <c r="M13" s="53">
        <v>80</v>
      </c>
      <c r="N13" s="53" t="s">
        <v>190</v>
      </c>
      <c r="O13" s="100"/>
      <c r="P13" s="53">
        <v>8</v>
      </c>
      <c r="Q13" s="53"/>
      <c r="R13" s="53"/>
      <c r="S13" s="53"/>
      <c r="T13" s="53">
        <f t="shared" ref="T13:T17" si="7">M13+P13</f>
        <v>88</v>
      </c>
      <c r="U13" s="291">
        <f t="shared" si="2"/>
        <v>8.8</v>
      </c>
      <c r="V13" s="292">
        <v>0</v>
      </c>
      <c r="W13" s="53"/>
      <c r="X13" s="293"/>
      <c r="Y13" s="53"/>
      <c r="Z13" s="53"/>
      <c r="AA13" s="53"/>
      <c r="AB13" s="292">
        <v>0</v>
      </c>
      <c r="AC13" s="148">
        <f t="shared" si="3"/>
        <v>0</v>
      </c>
      <c r="AD13" s="53">
        <v>79</v>
      </c>
      <c r="AE13" s="53">
        <f t="shared" si="4"/>
        <v>31.6</v>
      </c>
      <c r="AF13" s="149">
        <v>10</v>
      </c>
      <c r="AG13" s="171">
        <f t="shared" si="5"/>
        <v>79.7265</v>
      </c>
      <c r="AH13" s="172" t="s">
        <v>71</v>
      </c>
      <c r="AI13" s="53" t="s">
        <v>55</v>
      </c>
      <c r="AJ13" s="299"/>
    </row>
    <row r="14" ht="14.25" spans="1:36">
      <c r="A14" s="100">
        <v>8</v>
      </c>
      <c r="B14" s="99" t="s">
        <v>435</v>
      </c>
      <c r="C14" s="53">
        <v>83.42</v>
      </c>
      <c r="D14" s="53" t="s">
        <v>49</v>
      </c>
      <c r="E14" s="53"/>
      <c r="F14" s="53"/>
      <c r="G14" s="53">
        <v>83.42</v>
      </c>
      <c r="H14" s="54">
        <f t="shared" si="0"/>
        <v>29.197</v>
      </c>
      <c r="I14" s="280">
        <v>100</v>
      </c>
      <c r="J14" s="53">
        <v>30</v>
      </c>
      <c r="K14" s="99">
        <v>20</v>
      </c>
      <c r="L14" s="53">
        <v>30</v>
      </c>
      <c r="M14" s="53">
        <v>80</v>
      </c>
      <c r="N14" s="53"/>
      <c r="O14" s="100"/>
      <c r="P14" s="53"/>
      <c r="Q14" s="53"/>
      <c r="R14" s="53"/>
      <c r="S14" s="53"/>
      <c r="T14" s="53">
        <f t="shared" ref="T14:T18" si="8">M14+P14-S14</f>
        <v>80</v>
      </c>
      <c r="U14" s="291">
        <f t="shared" si="2"/>
        <v>8</v>
      </c>
      <c r="V14" s="292">
        <v>0</v>
      </c>
      <c r="W14" s="53"/>
      <c r="X14" s="293"/>
      <c r="Y14" s="53"/>
      <c r="Z14" s="53"/>
      <c r="AA14" s="53"/>
      <c r="AB14" s="292">
        <v>0</v>
      </c>
      <c r="AC14" s="148">
        <f t="shared" si="3"/>
        <v>0</v>
      </c>
      <c r="AD14" s="53">
        <v>84</v>
      </c>
      <c r="AE14" s="53">
        <f t="shared" si="4"/>
        <v>33.6</v>
      </c>
      <c r="AF14" s="149">
        <v>10</v>
      </c>
      <c r="AG14" s="171">
        <f t="shared" si="5"/>
        <v>80.797</v>
      </c>
      <c r="AH14" s="172" t="s">
        <v>77</v>
      </c>
      <c r="AI14" s="53" t="s">
        <v>55</v>
      </c>
      <c r="AJ14" s="299"/>
    </row>
    <row r="15" ht="14.25" spans="1:36">
      <c r="A15" s="100">
        <v>9</v>
      </c>
      <c r="B15" s="99" t="s">
        <v>436</v>
      </c>
      <c r="C15" s="53">
        <v>82.95</v>
      </c>
      <c r="D15" s="53" t="s">
        <v>62</v>
      </c>
      <c r="E15" s="53"/>
      <c r="F15" s="53"/>
      <c r="G15" s="53">
        <v>82.95</v>
      </c>
      <c r="H15" s="54">
        <f t="shared" si="0"/>
        <v>29.0325</v>
      </c>
      <c r="I15" s="280">
        <v>100</v>
      </c>
      <c r="J15" s="53">
        <v>30</v>
      </c>
      <c r="K15" s="99">
        <v>20</v>
      </c>
      <c r="L15" s="53">
        <v>30</v>
      </c>
      <c r="M15" s="53">
        <v>80</v>
      </c>
      <c r="N15" s="53"/>
      <c r="O15" s="100"/>
      <c r="P15" s="53"/>
      <c r="Q15" s="53"/>
      <c r="R15" s="53"/>
      <c r="S15" s="53"/>
      <c r="T15" s="53">
        <f t="shared" si="7"/>
        <v>80</v>
      </c>
      <c r="U15" s="291">
        <f t="shared" si="2"/>
        <v>8</v>
      </c>
      <c r="V15" s="292">
        <v>0</v>
      </c>
      <c r="W15" s="53"/>
      <c r="X15" s="293"/>
      <c r="Y15" s="53"/>
      <c r="Z15" s="53"/>
      <c r="AA15" s="53"/>
      <c r="AB15" s="292">
        <v>0</v>
      </c>
      <c r="AC15" s="148">
        <f t="shared" si="3"/>
        <v>0</v>
      </c>
      <c r="AD15" s="53">
        <v>89</v>
      </c>
      <c r="AE15" s="53">
        <f t="shared" si="4"/>
        <v>35.6</v>
      </c>
      <c r="AF15" s="149">
        <v>10</v>
      </c>
      <c r="AG15" s="171">
        <f t="shared" si="5"/>
        <v>82.6325</v>
      </c>
      <c r="AH15" s="172" t="s">
        <v>67</v>
      </c>
      <c r="AI15" s="53" t="s">
        <v>63</v>
      </c>
      <c r="AJ15" s="299"/>
    </row>
    <row r="16" ht="14.25" spans="1:36">
      <c r="A16" s="100">
        <v>10</v>
      </c>
      <c r="B16" s="99" t="s">
        <v>437</v>
      </c>
      <c r="C16" s="53">
        <v>82.11</v>
      </c>
      <c r="D16" s="53" t="s">
        <v>74</v>
      </c>
      <c r="E16" s="53"/>
      <c r="F16" s="53"/>
      <c r="G16" s="53">
        <v>82.11</v>
      </c>
      <c r="H16" s="54">
        <f t="shared" si="0"/>
        <v>28.7385</v>
      </c>
      <c r="I16" s="280">
        <v>100</v>
      </c>
      <c r="J16" s="53">
        <v>30</v>
      </c>
      <c r="K16" s="99">
        <v>20</v>
      </c>
      <c r="L16" s="53">
        <v>30</v>
      </c>
      <c r="M16" s="53">
        <v>80</v>
      </c>
      <c r="N16" s="53"/>
      <c r="O16" s="100"/>
      <c r="P16" s="53"/>
      <c r="Q16" s="53"/>
      <c r="R16" s="53"/>
      <c r="S16" s="53"/>
      <c r="T16" s="53">
        <f t="shared" si="8"/>
        <v>80</v>
      </c>
      <c r="U16" s="291">
        <f t="shared" si="2"/>
        <v>8</v>
      </c>
      <c r="V16" s="292">
        <v>0</v>
      </c>
      <c r="W16" s="53"/>
      <c r="X16" s="293"/>
      <c r="Y16" s="53"/>
      <c r="Z16" s="53"/>
      <c r="AA16" s="53"/>
      <c r="AB16" s="292">
        <v>0</v>
      </c>
      <c r="AC16" s="148">
        <f t="shared" si="3"/>
        <v>0</v>
      </c>
      <c r="AD16" s="53">
        <v>88</v>
      </c>
      <c r="AE16" s="53">
        <f t="shared" si="4"/>
        <v>35.2</v>
      </c>
      <c r="AF16" s="149">
        <v>10</v>
      </c>
      <c r="AG16" s="171">
        <f t="shared" si="5"/>
        <v>81.9385</v>
      </c>
      <c r="AH16" s="172" t="s">
        <v>49</v>
      </c>
      <c r="AI16" s="53" t="s">
        <v>63</v>
      </c>
      <c r="AJ16" s="299"/>
    </row>
    <row r="17" ht="14.25" spans="1:36">
      <c r="A17" s="273">
        <v>11</v>
      </c>
      <c r="B17" s="274" t="s">
        <v>438</v>
      </c>
      <c r="C17" s="275">
        <v>81.63</v>
      </c>
      <c r="D17" s="275" t="s">
        <v>77</v>
      </c>
      <c r="E17" s="275"/>
      <c r="F17" s="277"/>
      <c r="G17" s="275">
        <v>81.63</v>
      </c>
      <c r="H17" s="276">
        <f t="shared" si="0"/>
        <v>28.5705</v>
      </c>
      <c r="I17" s="281">
        <v>100</v>
      </c>
      <c r="J17" s="275">
        <v>30</v>
      </c>
      <c r="K17" s="274">
        <v>20</v>
      </c>
      <c r="L17" s="275">
        <v>30</v>
      </c>
      <c r="M17" s="275">
        <v>80</v>
      </c>
      <c r="N17" s="275" t="s">
        <v>378</v>
      </c>
      <c r="O17" s="282"/>
      <c r="P17" s="275">
        <v>5</v>
      </c>
      <c r="Q17" s="277"/>
      <c r="R17" s="277"/>
      <c r="S17" s="277"/>
      <c r="T17" s="275">
        <f t="shared" si="7"/>
        <v>85</v>
      </c>
      <c r="U17" s="294">
        <f t="shared" si="2"/>
        <v>8.5</v>
      </c>
      <c r="V17" s="295">
        <v>0</v>
      </c>
      <c r="W17" s="277"/>
      <c r="X17" s="296"/>
      <c r="Y17" s="277"/>
      <c r="Z17" s="277"/>
      <c r="AA17" s="277"/>
      <c r="AB17" s="295">
        <v>0</v>
      </c>
      <c r="AC17" s="297">
        <f t="shared" si="3"/>
        <v>0</v>
      </c>
      <c r="AD17" s="275">
        <v>79</v>
      </c>
      <c r="AE17" s="64">
        <f t="shared" si="4"/>
        <v>31.6</v>
      </c>
      <c r="AF17" s="298">
        <v>10</v>
      </c>
      <c r="AG17" s="174">
        <f t="shared" si="5"/>
        <v>78.6705</v>
      </c>
      <c r="AH17" s="300" t="s">
        <v>92</v>
      </c>
      <c r="AI17" s="275"/>
      <c r="AJ17" s="301" t="s">
        <v>105</v>
      </c>
    </row>
    <row r="18" ht="14.25" spans="1:36">
      <c r="A18" s="100">
        <v>12</v>
      </c>
      <c r="B18" s="99" t="s">
        <v>439</v>
      </c>
      <c r="C18" s="53">
        <v>81.05</v>
      </c>
      <c r="D18" s="53" t="s">
        <v>71</v>
      </c>
      <c r="E18" s="53"/>
      <c r="F18" s="53"/>
      <c r="G18" s="53">
        <v>81.05</v>
      </c>
      <c r="H18" s="54">
        <f t="shared" si="0"/>
        <v>28.3675</v>
      </c>
      <c r="I18" s="280">
        <v>100</v>
      </c>
      <c r="J18" s="53">
        <v>30</v>
      </c>
      <c r="K18" s="99">
        <v>20</v>
      </c>
      <c r="L18" s="53">
        <v>30</v>
      </c>
      <c r="M18" s="53">
        <v>80</v>
      </c>
      <c r="N18" s="53"/>
      <c r="O18" s="100"/>
      <c r="P18" s="53"/>
      <c r="Q18" s="53"/>
      <c r="R18" s="53"/>
      <c r="S18" s="53"/>
      <c r="T18" s="53">
        <f t="shared" si="8"/>
        <v>80</v>
      </c>
      <c r="U18" s="291">
        <f t="shared" si="2"/>
        <v>8</v>
      </c>
      <c r="V18" s="292">
        <v>0</v>
      </c>
      <c r="W18" s="53"/>
      <c r="X18" s="293"/>
      <c r="Y18" s="53"/>
      <c r="Z18" s="53"/>
      <c r="AA18" s="53"/>
      <c r="AB18" s="292">
        <v>0</v>
      </c>
      <c r="AC18" s="148">
        <f t="shared" si="3"/>
        <v>0</v>
      </c>
      <c r="AD18" s="53">
        <v>78</v>
      </c>
      <c r="AE18" s="53">
        <f t="shared" si="4"/>
        <v>31.2</v>
      </c>
      <c r="AF18" s="149">
        <v>10</v>
      </c>
      <c r="AG18" s="171">
        <f t="shared" si="5"/>
        <v>77.5675</v>
      </c>
      <c r="AH18" s="172" t="s">
        <v>79</v>
      </c>
      <c r="AI18" s="53"/>
      <c r="AJ18" s="299"/>
    </row>
    <row r="19" ht="14.25" spans="1:36">
      <c r="A19" s="100">
        <v>13</v>
      </c>
      <c r="B19" s="99" t="s">
        <v>440</v>
      </c>
      <c r="C19" s="53">
        <v>80.05</v>
      </c>
      <c r="D19" s="53" t="s">
        <v>83</v>
      </c>
      <c r="E19" s="53"/>
      <c r="F19" s="232"/>
      <c r="G19" s="53">
        <v>80.05</v>
      </c>
      <c r="H19" s="54">
        <f t="shared" si="0"/>
        <v>28.0175</v>
      </c>
      <c r="I19" s="280">
        <v>100</v>
      </c>
      <c r="J19" s="53">
        <v>30</v>
      </c>
      <c r="K19" s="99">
        <v>20</v>
      </c>
      <c r="L19" s="53">
        <v>30</v>
      </c>
      <c r="M19" s="53">
        <v>80</v>
      </c>
      <c r="N19" s="232"/>
      <c r="O19" s="257"/>
      <c r="P19" s="232"/>
      <c r="Q19" s="232"/>
      <c r="R19" s="232"/>
      <c r="S19" s="232"/>
      <c r="T19" s="53">
        <f t="shared" ref="T19:T23" si="9">M19+P19</f>
        <v>80</v>
      </c>
      <c r="U19" s="291">
        <f t="shared" si="2"/>
        <v>8</v>
      </c>
      <c r="V19" s="292">
        <v>0</v>
      </c>
      <c r="W19" s="232"/>
      <c r="X19" s="293"/>
      <c r="Y19" s="232"/>
      <c r="Z19" s="232"/>
      <c r="AA19" s="232"/>
      <c r="AB19" s="292">
        <v>0</v>
      </c>
      <c r="AC19" s="148">
        <f t="shared" si="3"/>
        <v>0</v>
      </c>
      <c r="AD19" s="232">
        <v>78</v>
      </c>
      <c r="AE19" s="53">
        <f t="shared" si="4"/>
        <v>31.2</v>
      </c>
      <c r="AF19" s="149">
        <v>0</v>
      </c>
      <c r="AG19" s="171">
        <f t="shared" si="5"/>
        <v>67.2175</v>
      </c>
      <c r="AH19" s="172" t="s">
        <v>127</v>
      </c>
      <c r="AI19" s="232"/>
      <c r="AJ19" s="299"/>
    </row>
    <row r="20" ht="14.25" spans="1:36">
      <c r="A20" s="100">
        <v>14</v>
      </c>
      <c r="B20" s="99" t="s">
        <v>441</v>
      </c>
      <c r="C20" s="53">
        <v>79.84</v>
      </c>
      <c r="D20" s="53" t="s">
        <v>86</v>
      </c>
      <c r="E20" s="74"/>
      <c r="F20" s="53"/>
      <c r="G20" s="53">
        <v>79.84</v>
      </c>
      <c r="H20" s="54">
        <f t="shared" si="0"/>
        <v>27.944</v>
      </c>
      <c r="I20" s="280">
        <v>100</v>
      </c>
      <c r="J20" s="53">
        <v>30</v>
      </c>
      <c r="K20" s="99">
        <v>20</v>
      </c>
      <c r="L20" s="53">
        <v>30</v>
      </c>
      <c r="M20" s="53">
        <v>80</v>
      </c>
      <c r="N20" s="53" t="s">
        <v>322</v>
      </c>
      <c r="O20" s="100"/>
      <c r="P20" s="53">
        <v>5</v>
      </c>
      <c r="Q20" s="53"/>
      <c r="R20" s="53"/>
      <c r="S20" s="53"/>
      <c r="T20" s="53">
        <f t="shared" ref="T20:T24" si="10">M20+P20-S20</f>
        <v>85</v>
      </c>
      <c r="U20" s="291">
        <f t="shared" si="2"/>
        <v>8.5</v>
      </c>
      <c r="V20" s="292">
        <v>0</v>
      </c>
      <c r="W20" s="53"/>
      <c r="X20" s="293"/>
      <c r="Y20" s="53"/>
      <c r="Z20" s="53"/>
      <c r="AA20" s="53"/>
      <c r="AB20" s="292">
        <v>0</v>
      </c>
      <c r="AC20" s="148">
        <f t="shared" si="3"/>
        <v>0</v>
      </c>
      <c r="AD20" s="53">
        <v>64</v>
      </c>
      <c r="AE20" s="53">
        <f t="shared" si="4"/>
        <v>25.6</v>
      </c>
      <c r="AF20" s="149">
        <v>10</v>
      </c>
      <c r="AG20" s="171">
        <f t="shared" si="5"/>
        <v>72.044</v>
      </c>
      <c r="AH20" s="172" t="s">
        <v>121</v>
      </c>
      <c r="AI20" s="53"/>
      <c r="AJ20" s="299"/>
    </row>
    <row r="21" ht="14.25" spans="1:36">
      <c r="A21" s="100">
        <v>15</v>
      </c>
      <c r="B21" s="99" t="s">
        <v>442</v>
      </c>
      <c r="C21" s="53">
        <v>79.84</v>
      </c>
      <c r="D21" s="53" t="s">
        <v>89</v>
      </c>
      <c r="E21" s="53"/>
      <c r="F21" s="232"/>
      <c r="G21" s="53">
        <v>79.84</v>
      </c>
      <c r="H21" s="54">
        <f t="shared" si="0"/>
        <v>27.944</v>
      </c>
      <c r="I21" s="280">
        <v>100</v>
      </c>
      <c r="J21" s="53">
        <v>30</v>
      </c>
      <c r="K21" s="99">
        <v>20</v>
      </c>
      <c r="L21" s="53">
        <v>30</v>
      </c>
      <c r="M21" s="53">
        <v>80</v>
      </c>
      <c r="N21" s="53"/>
      <c r="O21" s="283"/>
      <c r="P21" s="53"/>
      <c r="Q21" s="53"/>
      <c r="R21" s="53"/>
      <c r="S21" s="53"/>
      <c r="T21" s="53">
        <f t="shared" si="9"/>
        <v>80</v>
      </c>
      <c r="U21" s="291">
        <f t="shared" si="2"/>
        <v>8</v>
      </c>
      <c r="V21" s="292">
        <v>0</v>
      </c>
      <c r="W21" s="53"/>
      <c r="X21" s="293"/>
      <c r="Y21" s="53"/>
      <c r="Z21" s="53"/>
      <c r="AA21" s="53"/>
      <c r="AB21" s="292">
        <v>0</v>
      </c>
      <c r="AC21" s="148">
        <f t="shared" si="3"/>
        <v>0</v>
      </c>
      <c r="AD21" s="53">
        <v>79</v>
      </c>
      <c r="AE21" s="53">
        <f t="shared" si="4"/>
        <v>31.6</v>
      </c>
      <c r="AF21" s="149">
        <v>10</v>
      </c>
      <c r="AG21" s="171">
        <f t="shared" si="5"/>
        <v>77.544</v>
      </c>
      <c r="AH21" s="172" t="s">
        <v>100</v>
      </c>
      <c r="AI21" s="53"/>
      <c r="AJ21" s="302"/>
    </row>
    <row r="22" ht="14.25" spans="1:36">
      <c r="A22" s="100">
        <v>16</v>
      </c>
      <c r="B22" s="99" t="s">
        <v>443</v>
      </c>
      <c r="C22" s="53">
        <v>79.84</v>
      </c>
      <c r="D22" s="53" t="s">
        <v>92</v>
      </c>
      <c r="E22" s="53"/>
      <c r="F22" s="53"/>
      <c r="G22" s="53">
        <v>79.84</v>
      </c>
      <c r="H22" s="54">
        <f t="shared" si="0"/>
        <v>27.944</v>
      </c>
      <c r="I22" s="280">
        <v>100</v>
      </c>
      <c r="J22" s="53">
        <v>30</v>
      </c>
      <c r="K22" s="99">
        <v>20</v>
      </c>
      <c r="L22" s="53">
        <v>30</v>
      </c>
      <c r="M22" s="53">
        <v>80</v>
      </c>
      <c r="N22" s="53" t="s">
        <v>340</v>
      </c>
      <c r="O22" s="100"/>
      <c r="P22" s="53">
        <v>5</v>
      </c>
      <c r="Q22" s="53"/>
      <c r="R22" s="53"/>
      <c r="S22" s="53"/>
      <c r="T22" s="53">
        <f t="shared" si="10"/>
        <v>85</v>
      </c>
      <c r="U22" s="291">
        <f t="shared" si="2"/>
        <v>8.5</v>
      </c>
      <c r="V22" s="292">
        <v>0</v>
      </c>
      <c r="W22" s="53"/>
      <c r="X22" s="293"/>
      <c r="Y22" s="53"/>
      <c r="Z22" s="53"/>
      <c r="AA22" s="53"/>
      <c r="AB22" s="292">
        <v>0</v>
      </c>
      <c r="AC22" s="148">
        <f t="shared" si="3"/>
        <v>0</v>
      </c>
      <c r="AD22" s="53">
        <v>86</v>
      </c>
      <c r="AE22" s="53">
        <f t="shared" si="4"/>
        <v>34.4</v>
      </c>
      <c r="AF22" s="149">
        <v>10</v>
      </c>
      <c r="AG22" s="171">
        <f t="shared" si="5"/>
        <v>80.844</v>
      </c>
      <c r="AH22" s="172" t="s">
        <v>74</v>
      </c>
      <c r="AI22" s="53" t="s">
        <v>55</v>
      </c>
      <c r="AJ22" s="303"/>
    </row>
    <row r="23" ht="14.25" spans="1:36">
      <c r="A23" s="100">
        <v>17</v>
      </c>
      <c r="B23" s="99" t="s">
        <v>444</v>
      </c>
      <c r="C23" s="53">
        <v>79.63</v>
      </c>
      <c r="D23" s="53" t="s">
        <v>94</v>
      </c>
      <c r="E23" s="53"/>
      <c r="F23" s="53"/>
      <c r="G23" s="53">
        <v>79.63</v>
      </c>
      <c r="H23" s="54">
        <f t="shared" si="0"/>
        <v>27.8705</v>
      </c>
      <c r="I23" s="280">
        <v>100</v>
      </c>
      <c r="J23" s="53">
        <v>30</v>
      </c>
      <c r="K23" s="99">
        <v>20</v>
      </c>
      <c r="L23" s="53">
        <v>30</v>
      </c>
      <c r="M23" s="53">
        <v>80</v>
      </c>
      <c r="N23" s="53" t="s">
        <v>78</v>
      </c>
      <c r="O23" s="100"/>
      <c r="P23" s="53">
        <v>5</v>
      </c>
      <c r="Q23" s="53"/>
      <c r="R23" s="53"/>
      <c r="S23" s="53"/>
      <c r="T23" s="53">
        <f t="shared" si="9"/>
        <v>85</v>
      </c>
      <c r="U23" s="291">
        <f t="shared" si="2"/>
        <v>8.5</v>
      </c>
      <c r="V23" s="292">
        <v>0</v>
      </c>
      <c r="W23" s="53"/>
      <c r="X23" s="293"/>
      <c r="Y23" s="53"/>
      <c r="Z23" s="53"/>
      <c r="AA23" s="53"/>
      <c r="AB23" s="292">
        <v>0</v>
      </c>
      <c r="AC23" s="148">
        <f t="shared" si="3"/>
        <v>0</v>
      </c>
      <c r="AD23" s="53">
        <v>83</v>
      </c>
      <c r="AE23" s="53">
        <f t="shared" si="4"/>
        <v>33.2</v>
      </c>
      <c r="AF23" s="149">
        <v>10</v>
      </c>
      <c r="AG23" s="171">
        <f t="shared" si="5"/>
        <v>79.5705</v>
      </c>
      <c r="AH23" s="304" t="s">
        <v>83</v>
      </c>
      <c r="AI23" s="232" t="s">
        <v>55</v>
      </c>
      <c r="AJ23" s="303"/>
    </row>
    <row r="24" ht="14.25" spans="1:36">
      <c r="A24" s="273">
        <v>18</v>
      </c>
      <c r="B24" s="274" t="s">
        <v>445</v>
      </c>
      <c r="C24" s="275">
        <v>79.53</v>
      </c>
      <c r="D24" s="275" t="s">
        <v>96</v>
      </c>
      <c r="E24" s="275"/>
      <c r="F24" s="275"/>
      <c r="G24" s="275">
        <v>79.53</v>
      </c>
      <c r="H24" s="276">
        <f t="shared" si="0"/>
        <v>27.8355</v>
      </c>
      <c r="I24" s="281">
        <v>100</v>
      </c>
      <c r="J24" s="275">
        <v>30</v>
      </c>
      <c r="K24" s="274">
        <v>20</v>
      </c>
      <c r="L24" s="275">
        <v>30</v>
      </c>
      <c r="M24" s="275">
        <v>80</v>
      </c>
      <c r="N24" s="64"/>
      <c r="O24" s="273"/>
      <c r="P24" s="275"/>
      <c r="Q24" s="275"/>
      <c r="R24" s="275"/>
      <c r="S24" s="275"/>
      <c r="T24" s="275">
        <f t="shared" si="10"/>
        <v>80</v>
      </c>
      <c r="U24" s="294">
        <f t="shared" si="2"/>
        <v>8</v>
      </c>
      <c r="V24" s="295">
        <v>0</v>
      </c>
      <c r="W24" s="275"/>
      <c r="X24" s="296"/>
      <c r="Y24" s="275"/>
      <c r="Z24" s="275"/>
      <c r="AA24" s="275"/>
      <c r="AB24" s="295">
        <v>0</v>
      </c>
      <c r="AC24" s="297">
        <f t="shared" si="3"/>
        <v>0</v>
      </c>
      <c r="AD24" s="275">
        <v>85</v>
      </c>
      <c r="AE24" s="64">
        <f t="shared" si="4"/>
        <v>34</v>
      </c>
      <c r="AF24" s="298">
        <v>0</v>
      </c>
      <c r="AG24" s="174">
        <f t="shared" si="5"/>
        <v>69.8355</v>
      </c>
      <c r="AH24" s="300" t="s">
        <v>130</v>
      </c>
      <c r="AI24" s="275"/>
      <c r="AJ24" s="305" t="s">
        <v>140</v>
      </c>
    </row>
    <row r="25" ht="14.25" spans="1:36">
      <c r="A25" s="100">
        <v>19</v>
      </c>
      <c r="B25" s="99" t="s">
        <v>446</v>
      </c>
      <c r="C25" s="53">
        <v>79.47</v>
      </c>
      <c r="D25" s="53" t="s">
        <v>98</v>
      </c>
      <c r="E25" s="53"/>
      <c r="F25" s="53"/>
      <c r="G25" s="53">
        <v>79.47</v>
      </c>
      <c r="H25" s="54">
        <f t="shared" si="0"/>
        <v>27.8145</v>
      </c>
      <c r="I25" s="280">
        <v>100</v>
      </c>
      <c r="J25" s="53">
        <v>30</v>
      </c>
      <c r="K25" s="99">
        <v>20</v>
      </c>
      <c r="L25" s="53">
        <v>30</v>
      </c>
      <c r="M25" s="53">
        <v>80</v>
      </c>
      <c r="N25" s="53" t="s">
        <v>108</v>
      </c>
      <c r="O25" s="100"/>
      <c r="P25" s="53">
        <v>8</v>
      </c>
      <c r="Q25" s="53"/>
      <c r="R25" s="53"/>
      <c r="S25" s="53"/>
      <c r="T25" s="53">
        <f t="shared" ref="T25:T29" si="11">M25+P25</f>
        <v>88</v>
      </c>
      <c r="U25" s="291">
        <f t="shared" si="2"/>
        <v>8.8</v>
      </c>
      <c r="V25" s="292">
        <v>0</v>
      </c>
      <c r="W25" s="53"/>
      <c r="X25" s="293"/>
      <c r="Y25" s="53"/>
      <c r="Z25" s="53"/>
      <c r="AA25" s="53"/>
      <c r="AB25" s="292">
        <v>0</v>
      </c>
      <c r="AC25" s="148">
        <f t="shared" si="3"/>
        <v>0</v>
      </c>
      <c r="AD25" s="53">
        <v>92</v>
      </c>
      <c r="AE25" s="53">
        <f t="shared" si="4"/>
        <v>36.8</v>
      </c>
      <c r="AF25" s="149">
        <v>10</v>
      </c>
      <c r="AG25" s="171">
        <f t="shared" si="5"/>
        <v>83.4145</v>
      </c>
      <c r="AH25" s="172" t="s">
        <v>57</v>
      </c>
      <c r="AI25" s="53"/>
      <c r="AJ25" s="303"/>
    </row>
    <row r="26" ht="14.25" spans="1:36">
      <c r="A26" s="100">
        <v>20</v>
      </c>
      <c r="B26" s="99" t="s">
        <v>447</v>
      </c>
      <c r="C26" s="53">
        <v>78.58</v>
      </c>
      <c r="D26" s="53" t="s">
        <v>79</v>
      </c>
      <c r="E26" s="53"/>
      <c r="F26" s="53"/>
      <c r="G26" s="53">
        <v>78.58</v>
      </c>
      <c r="H26" s="54">
        <f t="shared" si="0"/>
        <v>27.503</v>
      </c>
      <c r="I26" s="280">
        <v>100</v>
      </c>
      <c r="J26" s="53">
        <v>30</v>
      </c>
      <c r="K26" s="99">
        <v>20</v>
      </c>
      <c r="L26" s="53">
        <v>30</v>
      </c>
      <c r="M26" s="53">
        <v>80</v>
      </c>
      <c r="N26" s="53"/>
      <c r="O26" s="100"/>
      <c r="P26" s="53"/>
      <c r="Q26" s="53"/>
      <c r="R26" s="53"/>
      <c r="S26" s="53"/>
      <c r="T26" s="53">
        <f t="shared" ref="T26:T30" si="12">M26+P26-S26</f>
        <v>80</v>
      </c>
      <c r="U26" s="291">
        <f t="shared" si="2"/>
        <v>8</v>
      </c>
      <c r="V26" s="292">
        <v>0</v>
      </c>
      <c r="W26" s="53"/>
      <c r="X26" s="293"/>
      <c r="Y26" s="53"/>
      <c r="Z26" s="53"/>
      <c r="AA26" s="53"/>
      <c r="AB26" s="292">
        <v>0</v>
      </c>
      <c r="AC26" s="148">
        <f t="shared" si="3"/>
        <v>0</v>
      </c>
      <c r="AD26" s="53">
        <v>93</v>
      </c>
      <c r="AE26" s="53">
        <f t="shared" si="4"/>
        <v>37.2</v>
      </c>
      <c r="AF26" s="149">
        <v>10</v>
      </c>
      <c r="AG26" s="171">
        <f t="shared" si="5"/>
        <v>82.703</v>
      </c>
      <c r="AH26" s="172" t="s">
        <v>65</v>
      </c>
      <c r="AI26" s="53"/>
      <c r="AJ26" s="303"/>
    </row>
    <row r="27" ht="14.25" spans="1:36">
      <c r="A27" s="100">
        <v>21</v>
      </c>
      <c r="B27" s="99" t="s">
        <v>448</v>
      </c>
      <c r="C27" s="53">
        <v>78.53</v>
      </c>
      <c r="D27" s="53" t="s">
        <v>100</v>
      </c>
      <c r="E27" s="53"/>
      <c r="F27" s="278"/>
      <c r="G27" s="53">
        <v>78.53</v>
      </c>
      <c r="H27" s="54">
        <f t="shared" si="0"/>
        <v>27.4855</v>
      </c>
      <c r="I27" s="280">
        <v>100</v>
      </c>
      <c r="J27" s="53">
        <v>30</v>
      </c>
      <c r="K27" s="99">
        <v>20</v>
      </c>
      <c r="L27" s="53">
        <v>30</v>
      </c>
      <c r="M27" s="53">
        <v>80</v>
      </c>
      <c r="N27" s="53"/>
      <c r="O27" s="105"/>
      <c r="P27" s="106"/>
      <c r="Q27" s="74"/>
      <c r="R27" s="74"/>
      <c r="S27" s="74"/>
      <c r="T27" s="53">
        <f t="shared" si="11"/>
        <v>80</v>
      </c>
      <c r="U27" s="291">
        <f t="shared" si="2"/>
        <v>8</v>
      </c>
      <c r="V27" s="292">
        <v>0</v>
      </c>
      <c r="W27" s="74"/>
      <c r="X27" s="293"/>
      <c r="Y27" s="74"/>
      <c r="Z27" s="74"/>
      <c r="AA27" s="74"/>
      <c r="AB27" s="292">
        <v>0</v>
      </c>
      <c r="AC27" s="148">
        <f t="shared" si="3"/>
        <v>0</v>
      </c>
      <c r="AD27" s="74">
        <v>79</v>
      </c>
      <c r="AE27" s="53">
        <f t="shared" si="4"/>
        <v>31.6</v>
      </c>
      <c r="AF27" s="149">
        <v>10</v>
      </c>
      <c r="AG27" s="171">
        <f t="shared" si="5"/>
        <v>77.0855</v>
      </c>
      <c r="AH27" s="172" t="s">
        <v>102</v>
      </c>
      <c r="AI27" s="53"/>
      <c r="AJ27" s="303"/>
    </row>
    <row r="28" ht="14.25" spans="1:36">
      <c r="A28" s="100">
        <v>22</v>
      </c>
      <c r="B28" s="99" t="s">
        <v>449</v>
      </c>
      <c r="C28" s="53">
        <v>77.32</v>
      </c>
      <c r="D28" s="53" t="s">
        <v>75</v>
      </c>
      <c r="E28" s="232"/>
      <c r="F28" s="278"/>
      <c r="G28" s="53">
        <v>77.32</v>
      </c>
      <c r="H28" s="54">
        <f t="shared" si="0"/>
        <v>27.062</v>
      </c>
      <c r="I28" s="280">
        <v>100</v>
      </c>
      <c r="J28" s="53">
        <v>30</v>
      </c>
      <c r="K28" s="99">
        <v>20</v>
      </c>
      <c r="L28" s="53">
        <v>30</v>
      </c>
      <c r="M28" s="53">
        <v>80</v>
      </c>
      <c r="N28" s="53" t="s">
        <v>310</v>
      </c>
      <c r="O28" s="105"/>
      <c r="P28" s="53">
        <v>5</v>
      </c>
      <c r="Q28" s="74"/>
      <c r="R28" s="74"/>
      <c r="S28" s="74"/>
      <c r="T28" s="53">
        <f t="shared" si="12"/>
        <v>85</v>
      </c>
      <c r="U28" s="291">
        <f t="shared" si="2"/>
        <v>8.5</v>
      </c>
      <c r="V28" s="292">
        <v>0</v>
      </c>
      <c r="W28" s="74"/>
      <c r="X28" s="293"/>
      <c r="Y28" s="74"/>
      <c r="Z28" s="74"/>
      <c r="AA28" s="74"/>
      <c r="AB28" s="292">
        <v>0</v>
      </c>
      <c r="AC28" s="148">
        <f t="shared" si="3"/>
        <v>0</v>
      </c>
      <c r="AD28" s="74">
        <v>82</v>
      </c>
      <c r="AE28" s="53">
        <f t="shared" si="4"/>
        <v>32.8</v>
      </c>
      <c r="AF28" s="149">
        <v>10</v>
      </c>
      <c r="AG28" s="171">
        <f t="shared" si="5"/>
        <v>78.362</v>
      </c>
      <c r="AH28" s="172" t="s">
        <v>94</v>
      </c>
      <c r="AI28" s="53"/>
      <c r="AJ28" s="303"/>
    </row>
    <row r="29" ht="14.25" spans="1:36">
      <c r="A29" s="100">
        <v>23</v>
      </c>
      <c r="B29" s="99" t="s">
        <v>450</v>
      </c>
      <c r="C29" s="53">
        <v>76.47</v>
      </c>
      <c r="D29" s="53" t="s">
        <v>102</v>
      </c>
      <c r="E29" s="53"/>
      <c r="F29" s="53"/>
      <c r="G29" s="53">
        <v>76.47</v>
      </c>
      <c r="H29" s="54">
        <f t="shared" si="0"/>
        <v>26.7645</v>
      </c>
      <c r="I29" s="280">
        <v>100</v>
      </c>
      <c r="J29" s="53">
        <v>30</v>
      </c>
      <c r="K29" s="99">
        <v>20</v>
      </c>
      <c r="L29" s="53">
        <v>30</v>
      </c>
      <c r="M29" s="53">
        <v>80</v>
      </c>
      <c r="N29" s="53"/>
      <c r="O29" s="100"/>
      <c r="P29" s="53"/>
      <c r="Q29" s="53"/>
      <c r="R29" s="53"/>
      <c r="S29" s="53"/>
      <c r="T29" s="53">
        <f t="shared" si="11"/>
        <v>80</v>
      </c>
      <c r="U29" s="291">
        <f t="shared" si="2"/>
        <v>8</v>
      </c>
      <c r="V29" s="292">
        <v>0</v>
      </c>
      <c r="W29" s="53"/>
      <c r="X29" s="293"/>
      <c r="Y29" s="53"/>
      <c r="Z29" s="53"/>
      <c r="AA29" s="53"/>
      <c r="AB29" s="292">
        <v>0</v>
      </c>
      <c r="AC29" s="148">
        <f t="shared" si="3"/>
        <v>0</v>
      </c>
      <c r="AD29" s="53">
        <v>83</v>
      </c>
      <c r="AE29" s="53">
        <f t="shared" si="4"/>
        <v>33.2</v>
      </c>
      <c r="AF29" s="149">
        <v>10</v>
      </c>
      <c r="AG29" s="171">
        <f t="shared" si="5"/>
        <v>77.9645</v>
      </c>
      <c r="AH29" s="172" t="s">
        <v>98</v>
      </c>
      <c r="AI29" s="53"/>
      <c r="AJ29" s="303"/>
    </row>
    <row r="30" ht="14.25" spans="1:36">
      <c r="A30" s="100">
        <v>24</v>
      </c>
      <c r="B30" s="99" t="s">
        <v>451</v>
      </c>
      <c r="C30" s="53">
        <v>76.47</v>
      </c>
      <c r="D30" s="53" t="s">
        <v>90</v>
      </c>
      <c r="E30" s="74"/>
      <c r="F30" s="278"/>
      <c r="G30" s="53">
        <v>76.47</v>
      </c>
      <c r="H30" s="54">
        <f t="shared" si="0"/>
        <v>26.7645</v>
      </c>
      <c r="I30" s="280">
        <v>100</v>
      </c>
      <c r="J30" s="53">
        <v>30</v>
      </c>
      <c r="K30" s="99">
        <v>20</v>
      </c>
      <c r="L30" s="53">
        <v>30</v>
      </c>
      <c r="M30" s="53">
        <v>80</v>
      </c>
      <c r="N30" s="278"/>
      <c r="O30" s="284"/>
      <c r="P30" s="278"/>
      <c r="Q30" s="278"/>
      <c r="R30" s="278"/>
      <c r="S30" s="278"/>
      <c r="T30" s="53">
        <f t="shared" si="12"/>
        <v>80</v>
      </c>
      <c r="U30" s="291">
        <f t="shared" si="2"/>
        <v>8</v>
      </c>
      <c r="V30" s="292">
        <v>0</v>
      </c>
      <c r="W30" s="278"/>
      <c r="X30" s="293"/>
      <c r="Y30" s="278"/>
      <c r="Z30" s="278"/>
      <c r="AA30" s="278"/>
      <c r="AB30" s="292">
        <v>0</v>
      </c>
      <c r="AC30" s="148">
        <f t="shared" si="3"/>
        <v>0</v>
      </c>
      <c r="AD30" s="74">
        <v>85</v>
      </c>
      <c r="AE30" s="53">
        <f t="shared" si="4"/>
        <v>34</v>
      </c>
      <c r="AF30" s="149">
        <v>10</v>
      </c>
      <c r="AG30" s="171">
        <f t="shared" si="5"/>
        <v>78.7645</v>
      </c>
      <c r="AH30" s="172" t="s">
        <v>89</v>
      </c>
      <c r="AI30" s="53"/>
      <c r="AJ30" s="303"/>
    </row>
    <row r="31" ht="14.25" spans="1:36">
      <c r="A31" s="100">
        <v>25</v>
      </c>
      <c r="B31" s="99" t="s">
        <v>452</v>
      </c>
      <c r="C31" s="53">
        <v>74.16</v>
      </c>
      <c r="D31" s="53" t="s">
        <v>54</v>
      </c>
      <c r="E31" s="53"/>
      <c r="F31" s="278"/>
      <c r="G31" s="53">
        <v>74.16</v>
      </c>
      <c r="H31" s="54">
        <f t="shared" si="0"/>
        <v>25.956</v>
      </c>
      <c r="I31" s="280">
        <v>100</v>
      </c>
      <c r="J31" s="53">
        <v>30</v>
      </c>
      <c r="K31" s="99">
        <v>20</v>
      </c>
      <c r="L31" s="53">
        <v>30</v>
      </c>
      <c r="M31" s="53">
        <v>80</v>
      </c>
      <c r="N31" s="74"/>
      <c r="O31" s="105"/>
      <c r="P31" s="74"/>
      <c r="Q31" s="74"/>
      <c r="R31" s="74"/>
      <c r="S31" s="74"/>
      <c r="T31" s="53">
        <f t="shared" ref="T31:T35" si="13">M31+P31</f>
        <v>80</v>
      </c>
      <c r="U31" s="291">
        <f t="shared" si="2"/>
        <v>8</v>
      </c>
      <c r="V31" s="292">
        <v>0</v>
      </c>
      <c r="W31" s="74"/>
      <c r="X31" s="293"/>
      <c r="Y31" s="74"/>
      <c r="Z31" s="74"/>
      <c r="AA31" s="74"/>
      <c r="AB31" s="292">
        <v>0</v>
      </c>
      <c r="AC31" s="148">
        <f t="shared" si="3"/>
        <v>0</v>
      </c>
      <c r="AD31" s="74">
        <v>76</v>
      </c>
      <c r="AE31" s="53">
        <f t="shared" si="4"/>
        <v>30.4</v>
      </c>
      <c r="AF31" s="149">
        <v>10</v>
      </c>
      <c r="AG31" s="171">
        <f t="shared" si="5"/>
        <v>74.356</v>
      </c>
      <c r="AH31" s="172" t="s">
        <v>81</v>
      </c>
      <c r="AI31" s="53"/>
      <c r="AJ31" s="303"/>
    </row>
    <row r="32" ht="14.25" spans="1:36">
      <c r="A32" s="100">
        <v>26</v>
      </c>
      <c r="B32" s="99" t="s">
        <v>453</v>
      </c>
      <c r="C32" s="53">
        <v>74.11</v>
      </c>
      <c r="D32" s="53" t="s">
        <v>81</v>
      </c>
      <c r="E32" s="53"/>
      <c r="F32" s="53"/>
      <c r="G32" s="53">
        <v>74.11</v>
      </c>
      <c r="H32" s="54">
        <f t="shared" si="0"/>
        <v>25.9385</v>
      </c>
      <c r="I32" s="280">
        <v>100</v>
      </c>
      <c r="J32" s="53">
        <v>30</v>
      </c>
      <c r="K32" s="99">
        <v>20</v>
      </c>
      <c r="L32" s="53">
        <v>30</v>
      </c>
      <c r="M32" s="53">
        <v>80</v>
      </c>
      <c r="N32" s="53"/>
      <c r="O32" s="100"/>
      <c r="P32" s="53"/>
      <c r="Q32" s="53"/>
      <c r="R32" s="53"/>
      <c r="S32" s="53"/>
      <c r="T32" s="53">
        <f t="shared" ref="T32:T36" si="14">M32+P32-S32</f>
        <v>80</v>
      </c>
      <c r="U32" s="291">
        <f t="shared" si="2"/>
        <v>8</v>
      </c>
      <c r="V32" s="292">
        <v>0</v>
      </c>
      <c r="W32" s="53"/>
      <c r="X32" s="293"/>
      <c r="Y32" s="53"/>
      <c r="Z32" s="53"/>
      <c r="AA32" s="53"/>
      <c r="AB32" s="292">
        <v>0</v>
      </c>
      <c r="AC32" s="148">
        <f t="shared" si="3"/>
        <v>0</v>
      </c>
      <c r="AD32" s="53">
        <v>77</v>
      </c>
      <c r="AE32" s="53">
        <f t="shared" si="4"/>
        <v>30.8</v>
      </c>
      <c r="AF32" s="149">
        <v>10</v>
      </c>
      <c r="AG32" s="171">
        <f t="shared" si="5"/>
        <v>74.7385</v>
      </c>
      <c r="AH32" s="172" t="s">
        <v>90</v>
      </c>
      <c r="AI32" s="53"/>
      <c r="AJ32" s="303"/>
    </row>
    <row r="33" ht="14.25" spans="1:36">
      <c r="A33" s="100">
        <v>27</v>
      </c>
      <c r="B33" s="99" t="s">
        <v>454</v>
      </c>
      <c r="C33" s="53">
        <v>72.79</v>
      </c>
      <c r="D33" s="53" t="s">
        <v>114</v>
      </c>
      <c r="E33" s="53"/>
      <c r="F33" s="53"/>
      <c r="G33" s="53">
        <v>72.79</v>
      </c>
      <c r="H33" s="54">
        <f t="shared" si="0"/>
        <v>25.4765</v>
      </c>
      <c r="I33" s="280">
        <v>100</v>
      </c>
      <c r="J33" s="53">
        <v>30</v>
      </c>
      <c r="K33" s="99">
        <v>20</v>
      </c>
      <c r="L33" s="53">
        <v>30</v>
      </c>
      <c r="M33" s="53">
        <v>80</v>
      </c>
      <c r="N33" s="53" t="s">
        <v>349</v>
      </c>
      <c r="O33" s="100"/>
      <c r="P33" s="53">
        <v>5</v>
      </c>
      <c r="Q33" s="53"/>
      <c r="R33" s="53"/>
      <c r="S33" s="53"/>
      <c r="T33" s="53">
        <f t="shared" si="13"/>
        <v>85</v>
      </c>
      <c r="U33" s="291">
        <f t="shared" si="2"/>
        <v>8.5</v>
      </c>
      <c r="V33" s="292">
        <v>0</v>
      </c>
      <c r="W33" s="53"/>
      <c r="X33" s="293"/>
      <c r="Y33" s="53"/>
      <c r="Z33" s="53"/>
      <c r="AA33" s="53"/>
      <c r="AB33" s="292">
        <v>0</v>
      </c>
      <c r="AC33" s="148">
        <f t="shared" si="3"/>
        <v>0</v>
      </c>
      <c r="AD33" s="53">
        <v>75</v>
      </c>
      <c r="AE33" s="53">
        <f t="shared" si="4"/>
        <v>30</v>
      </c>
      <c r="AF33" s="149">
        <v>10</v>
      </c>
      <c r="AG33" s="171">
        <f t="shared" si="5"/>
        <v>73.9765</v>
      </c>
      <c r="AH33" s="172" t="s">
        <v>114</v>
      </c>
      <c r="AI33" s="53"/>
      <c r="AJ33" s="303"/>
    </row>
    <row r="34" ht="14.25" spans="1:36">
      <c r="A34" s="100">
        <v>28</v>
      </c>
      <c r="B34" s="99" t="s">
        <v>455</v>
      </c>
      <c r="C34" s="53">
        <v>72.11</v>
      </c>
      <c r="D34" s="53" t="s">
        <v>110</v>
      </c>
      <c r="E34" s="53"/>
      <c r="F34" s="53"/>
      <c r="G34" s="53">
        <v>72.11</v>
      </c>
      <c r="H34" s="54">
        <f t="shared" si="0"/>
        <v>25.2385</v>
      </c>
      <c r="I34" s="280">
        <v>100</v>
      </c>
      <c r="J34" s="53">
        <v>30</v>
      </c>
      <c r="K34" s="99">
        <v>20</v>
      </c>
      <c r="L34" s="53">
        <v>30</v>
      </c>
      <c r="M34" s="53">
        <v>80</v>
      </c>
      <c r="N34" s="53"/>
      <c r="O34" s="100"/>
      <c r="P34" s="53"/>
      <c r="Q34" s="53"/>
      <c r="R34" s="53"/>
      <c r="S34" s="53"/>
      <c r="T34" s="53">
        <f t="shared" si="14"/>
        <v>80</v>
      </c>
      <c r="U34" s="291">
        <f t="shared" si="2"/>
        <v>8</v>
      </c>
      <c r="V34" s="292">
        <v>0</v>
      </c>
      <c r="W34" s="53"/>
      <c r="X34" s="293"/>
      <c r="Y34" s="53"/>
      <c r="Z34" s="53"/>
      <c r="AA34" s="53"/>
      <c r="AB34" s="292">
        <v>0</v>
      </c>
      <c r="AC34" s="148">
        <f t="shared" si="3"/>
        <v>0</v>
      </c>
      <c r="AD34" s="53">
        <v>76</v>
      </c>
      <c r="AE34" s="53">
        <f t="shared" si="4"/>
        <v>30.4</v>
      </c>
      <c r="AF34" s="149">
        <v>10</v>
      </c>
      <c r="AG34" s="171">
        <f t="shared" si="5"/>
        <v>73.6385</v>
      </c>
      <c r="AH34" s="172" t="s">
        <v>110</v>
      </c>
      <c r="AI34" s="53"/>
      <c r="AJ34" s="303"/>
    </row>
    <row r="35" ht="14.25" spans="1:36">
      <c r="A35" s="100">
        <v>29</v>
      </c>
      <c r="B35" s="99" t="s">
        <v>456</v>
      </c>
      <c r="C35" s="53">
        <v>72</v>
      </c>
      <c r="D35" s="53" t="s">
        <v>117</v>
      </c>
      <c r="E35" s="53"/>
      <c r="F35" s="278"/>
      <c r="G35" s="53">
        <v>72</v>
      </c>
      <c r="H35" s="54">
        <f t="shared" si="0"/>
        <v>25.2</v>
      </c>
      <c r="I35" s="280">
        <v>100</v>
      </c>
      <c r="J35" s="53">
        <v>30</v>
      </c>
      <c r="K35" s="99">
        <v>20</v>
      </c>
      <c r="L35" s="53">
        <v>30</v>
      </c>
      <c r="M35" s="53">
        <v>80</v>
      </c>
      <c r="N35" s="53"/>
      <c r="O35" s="105"/>
      <c r="P35" s="74"/>
      <c r="Q35" s="74"/>
      <c r="R35" s="74"/>
      <c r="S35" s="74"/>
      <c r="T35" s="53">
        <f t="shared" si="13"/>
        <v>80</v>
      </c>
      <c r="U35" s="291">
        <f t="shared" si="2"/>
        <v>8</v>
      </c>
      <c r="V35" s="292">
        <v>0</v>
      </c>
      <c r="W35" s="74"/>
      <c r="X35" s="293"/>
      <c r="Y35" s="74"/>
      <c r="Z35" s="74"/>
      <c r="AA35" s="74"/>
      <c r="AB35" s="292">
        <v>0</v>
      </c>
      <c r="AC35" s="148">
        <f t="shared" si="3"/>
        <v>0</v>
      </c>
      <c r="AD35" s="74">
        <v>85</v>
      </c>
      <c r="AE35" s="53">
        <f t="shared" si="4"/>
        <v>34</v>
      </c>
      <c r="AF35" s="149">
        <v>10</v>
      </c>
      <c r="AG35" s="171">
        <f t="shared" si="5"/>
        <v>77.2</v>
      </c>
      <c r="AH35" s="172" t="s">
        <v>75</v>
      </c>
      <c r="AI35" s="53"/>
      <c r="AJ35" s="303"/>
    </row>
    <row r="36" ht="14.25" spans="1:36">
      <c r="A36" s="100">
        <v>30</v>
      </c>
      <c r="B36" s="99" t="s">
        <v>457</v>
      </c>
      <c r="C36" s="53">
        <v>71.84</v>
      </c>
      <c r="D36" s="53" t="s">
        <v>121</v>
      </c>
      <c r="E36" s="53"/>
      <c r="F36" s="53"/>
      <c r="G36" s="53">
        <v>71.84</v>
      </c>
      <c r="H36" s="54">
        <f t="shared" si="0"/>
        <v>25.144</v>
      </c>
      <c r="I36" s="280">
        <v>100</v>
      </c>
      <c r="J36" s="53">
        <v>30</v>
      </c>
      <c r="K36" s="99">
        <v>20</v>
      </c>
      <c r="L36" s="53">
        <v>30</v>
      </c>
      <c r="M36" s="53">
        <v>80</v>
      </c>
      <c r="N36" s="53" t="s">
        <v>78</v>
      </c>
      <c r="O36" s="100"/>
      <c r="P36" s="53">
        <v>5</v>
      </c>
      <c r="Q36" s="53"/>
      <c r="R36" s="53"/>
      <c r="S36" s="53"/>
      <c r="T36" s="53">
        <f t="shared" si="14"/>
        <v>85</v>
      </c>
      <c r="U36" s="291">
        <f t="shared" si="2"/>
        <v>8.5</v>
      </c>
      <c r="V36" s="292">
        <v>0</v>
      </c>
      <c r="W36" s="53"/>
      <c r="X36" s="293"/>
      <c r="Y36" s="53"/>
      <c r="Z36" s="53"/>
      <c r="AA36" s="53"/>
      <c r="AB36" s="292">
        <v>0</v>
      </c>
      <c r="AC36" s="148">
        <f t="shared" si="3"/>
        <v>0</v>
      </c>
      <c r="AD36" s="53">
        <v>89</v>
      </c>
      <c r="AE36" s="53">
        <f t="shared" si="4"/>
        <v>35.6</v>
      </c>
      <c r="AF36" s="149">
        <v>10</v>
      </c>
      <c r="AG36" s="171">
        <f t="shared" si="5"/>
        <v>79.244</v>
      </c>
      <c r="AH36" s="172" t="s">
        <v>86</v>
      </c>
      <c r="AI36" s="53"/>
      <c r="AJ36" s="303"/>
    </row>
    <row r="37" ht="14.25" spans="1:36">
      <c r="A37" s="100">
        <v>31</v>
      </c>
      <c r="B37" s="99" t="s">
        <v>458</v>
      </c>
      <c r="C37" s="53">
        <v>71.37</v>
      </c>
      <c r="D37" s="53" t="s">
        <v>124</v>
      </c>
      <c r="E37" s="74"/>
      <c r="F37" s="278"/>
      <c r="G37" s="53">
        <v>71.37</v>
      </c>
      <c r="H37" s="54">
        <f t="shared" si="0"/>
        <v>24.9795</v>
      </c>
      <c r="I37" s="280">
        <v>100</v>
      </c>
      <c r="J37" s="53">
        <v>30</v>
      </c>
      <c r="K37" s="99">
        <v>20</v>
      </c>
      <c r="L37" s="53">
        <v>30</v>
      </c>
      <c r="M37" s="53">
        <v>80</v>
      </c>
      <c r="N37" s="74"/>
      <c r="O37" s="105"/>
      <c r="P37" s="53"/>
      <c r="Q37" s="74"/>
      <c r="R37" s="74"/>
      <c r="S37" s="74"/>
      <c r="T37" s="53">
        <f t="shared" ref="T37:T41" si="15">M37+P37</f>
        <v>80</v>
      </c>
      <c r="U37" s="291">
        <f t="shared" si="2"/>
        <v>8</v>
      </c>
      <c r="V37" s="292">
        <v>0</v>
      </c>
      <c r="W37" s="74"/>
      <c r="X37" s="293"/>
      <c r="Y37" s="74"/>
      <c r="Z37" s="74"/>
      <c r="AA37" s="74"/>
      <c r="AB37" s="292">
        <v>0</v>
      </c>
      <c r="AC37" s="148">
        <f t="shared" si="3"/>
        <v>0</v>
      </c>
      <c r="AD37" s="74">
        <v>79</v>
      </c>
      <c r="AE37" s="53">
        <f t="shared" si="4"/>
        <v>31.6</v>
      </c>
      <c r="AF37" s="149">
        <v>10</v>
      </c>
      <c r="AG37" s="171">
        <f t="shared" si="5"/>
        <v>74.5795</v>
      </c>
      <c r="AH37" s="172" t="s">
        <v>54</v>
      </c>
      <c r="AI37" s="53"/>
      <c r="AJ37" s="303"/>
    </row>
    <row r="38" ht="14.25" spans="1:36">
      <c r="A38" s="100">
        <v>32</v>
      </c>
      <c r="B38" s="99" t="s">
        <v>459</v>
      </c>
      <c r="C38" s="53">
        <v>71</v>
      </c>
      <c r="D38" s="53" t="s">
        <v>84</v>
      </c>
      <c r="E38" s="53"/>
      <c r="F38" s="53"/>
      <c r="G38" s="53">
        <v>71</v>
      </c>
      <c r="H38" s="54">
        <f t="shared" si="0"/>
        <v>24.85</v>
      </c>
      <c r="I38" s="280">
        <v>100</v>
      </c>
      <c r="J38" s="53">
        <v>30</v>
      </c>
      <c r="K38" s="99">
        <v>20</v>
      </c>
      <c r="L38" s="53">
        <v>30</v>
      </c>
      <c r="M38" s="53">
        <v>80</v>
      </c>
      <c r="N38" s="53"/>
      <c r="O38" s="100"/>
      <c r="P38" s="53"/>
      <c r="Q38" s="53"/>
      <c r="R38" s="53"/>
      <c r="S38" s="53"/>
      <c r="T38" s="53">
        <f>M38+P38-S38</f>
        <v>80</v>
      </c>
      <c r="U38" s="291">
        <f t="shared" si="2"/>
        <v>8</v>
      </c>
      <c r="V38" s="292">
        <v>0</v>
      </c>
      <c r="W38" s="53"/>
      <c r="X38" s="293"/>
      <c r="Y38" s="53"/>
      <c r="Z38" s="53"/>
      <c r="AA38" s="53"/>
      <c r="AB38" s="292">
        <v>0</v>
      </c>
      <c r="AC38" s="148">
        <f t="shared" si="3"/>
        <v>0</v>
      </c>
      <c r="AD38" s="53">
        <v>88</v>
      </c>
      <c r="AE38" s="53">
        <f t="shared" si="4"/>
        <v>35.2</v>
      </c>
      <c r="AF38" s="149">
        <v>10</v>
      </c>
      <c r="AG38" s="171">
        <f t="shared" si="5"/>
        <v>78.05</v>
      </c>
      <c r="AH38" s="172" t="s">
        <v>96</v>
      </c>
      <c r="AI38" s="53"/>
      <c r="AJ38" s="303"/>
    </row>
    <row r="39" ht="14.25" spans="1:36">
      <c r="A39" s="100">
        <v>33</v>
      </c>
      <c r="B39" s="99" t="s">
        <v>460</v>
      </c>
      <c r="C39" s="53">
        <v>69.79</v>
      </c>
      <c r="D39" s="53" t="s">
        <v>129</v>
      </c>
      <c r="E39" s="53"/>
      <c r="F39" s="53"/>
      <c r="G39" s="53">
        <v>69.79</v>
      </c>
      <c r="H39" s="54">
        <f t="shared" si="0"/>
        <v>24.4265</v>
      </c>
      <c r="I39" s="280">
        <v>100</v>
      </c>
      <c r="J39" s="53">
        <v>30</v>
      </c>
      <c r="K39" s="99">
        <v>20</v>
      </c>
      <c r="L39" s="53">
        <v>30</v>
      </c>
      <c r="M39" s="53">
        <v>80</v>
      </c>
      <c r="N39" s="53"/>
      <c r="O39" s="100"/>
      <c r="P39" s="53"/>
      <c r="Q39" s="53"/>
      <c r="R39" s="53"/>
      <c r="S39" s="53"/>
      <c r="T39" s="53">
        <f t="shared" si="15"/>
        <v>80</v>
      </c>
      <c r="U39" s="291">
        <f t="shared" si="2"/>
        <v>8</v>
      </c>
      <c r="V39" s="292">
        <v>0</v>
      </c>
      <c r="W39" s="53"/>
      <c r="X39" s="293"/>
      <c r="Y39" s="53"/>
      <c r="Z39" s="53"/>
      <c r="AA39" s="53"/>
      <c r="AB39" s="292">
        <v>0</v>
      </c>
      <c r="AC39" s="148">
        <f t="shared" si="3"/>
        <v>0</v>
      </c>
      <c r="AD39" s="53">
        <v>69</v>
      </c>
      <c r="AE39" s="53">
        <f t="shared" si="4"/>
        <v>27.6</v>
      </c>
      <c r="AF39" s="149">
        <v>10</v>
      </c>
      <c r="AG39" s="171">
        <f t="shared" si="5"/>
        <v>70.0265</v>
      </c>
      <c r="AH39" s="172" t="s">
        <v>129</v>
      </c>
      <c r="AI39" s="53"/>
      <c r="AJ39" s="303"/>
    </row>
    <row r="40" ht="14.25" spans="1:36">
      <c r="A40" s="100">
        <v>34</v>
      </c>
      <c r="B40" s="99" t="s">
        <v>461</v>
      </c>
      <c r="C40" s="53">
        <v>68.47</v>
      </c>
      <c r="D40" s="53" t="s">
        <v>130</v>
      </c>
      <c r="E40" s="53"/>
      <c r="F40" s="53"/>
      <c r="G40" s="53">
        <v>68.47</v>
      </c>
      <c r="H40" s="54">
        <f t="shared" si="0"/>
        <v>23.9645</v>
      </c>
      <c r="I40" s="280">
        <v>100</v>
      </c>
      <c r="J40" s="53">
        <v>30</v>
      </c>
      <c r="K40" s="99">
        <v>20</v>
      </c>
      <c r="L40" s="53">
        <v>30</v>
      </c>
      <c r="M40" s="53">
        <v>80</v>
      </c>
      <c r="N40" s="53"/>
      <c r="O40" s="100"/>
      <c r="P40" s="53"/>
      <c r="Q40" s="53"/>
      <c r="R40" s="53"/>
      <c r="S40" s="53"/>
      <c r="T40" s="53">
        <f>M40+P40-S40</f>
        <v>80</v>
      </c>
      <c r="U40" s="291">
        <f t="shared" si="2"/>
        <v>8</v>
      </c>
      <c r="V40" s="292">
        <v>0</v>
      </c>
      <c r="W40" s="53"/>
      <c r="X40" s="293"/>
      <c r="Y40" s="53"/>
      <c r="Z40" s="53"/>
      <c r="AA40" s="53"/>
      <c r="AB40" s="292">
        <v>0</v>
      </c>
      <c r="AC40" s="148">
        <f t="shared" si="3"/>
        <v>0</v>
      </c>
      <c r="AD40" s="53">
        <v>79</v>
      </c>
      <c r="AE40" s="53">
        <f t="shared" si="4"/>
        <v>31.6</v>
      </c>
      <c r="AF40" s="149">
        <v>10</v>
      </c>
      <c r="AG40" s="171">
        <f t="shared" si="5"/>
        <v>73.5645</v>
      </c>
      <c r="AH40" s="172" t="s">
        <v>117</v>
      </c>
      <c r="AI40" s="53"/>
      <c r="AJ40" s="303"/>
    </row>
    <row r="41" ht="14.25" spans="1:36">
      <c r="A41" s="100">
        <v>35</v>
      </c>
      <c r="B41" s="99" t="s">
        <v>462</v>
      </c>
      <c r="C41" s="53">
        <v>63.89</v>
      </c>
      <c r="D41" s="53" t="s">
        <v>127</v>
      </c>
      <c r="E41" s="53"/>
      <c r="F41" s="53"/>
      <c r="G41" s="53">
        <v>63.89</v>
      </c>
      <c r="H41" s="54">
        <f t="shared" si="0"/>
        <v>22.3615</v>
      </c>
      <c r="I41" s="280">
        <v>100</v>
      </c>
      <c r="J41" s="53">
        <v>30</v>
      </c>
      <c r="K41" s="99">
        <v>20</v>
      </c>
      <c r="L41" s="53">
        <v>30</v>
      </c>
      <c r="M41" s="53">
        <v>80</v>
      </c>
      <c r="N41" s="53"/>
      <c r="O41" s="100"/>
      <c r="P41" s="53"/>
      <c r="Q41" s="53"/>
      <c r="R41" s="53"/>
      <c r="S41" s="53"/>
      <c r="T41" s="53">
        <f t="shared" si="15"/>
        <v>80</v>
      </c>
      <c r="U41" s="291">
        <f t="shared" si="2"/>
        <v>8</v>
      </c>
      <c r="V41" s="292">
        <v>0</v>
      </c>
      <c r="W41" s="53"/>
      <c r="X41" s="293"/>
      <c r="Y41" s="53"/>
      <c r="Z41" s="53"/>
      <c r="AA41" s="53"/>
      <c r="AB41" s="292">
        <v>0</v>
      </c>
      <c r="AC41" s="148">
        <f t="shared" si="3"/>
        <v>0</v>
      </c>
      <c r="AD41" s="53">
        <v>79</v>
      </c>
      <c r="AE41" s="53">
        <f t="shared" si="4"/>
        <v>31.6</v>
      </c>
      <c r="AF41" s="149">
        <v>10</v>
      </c>
      <c r="AG41" s="171">
        <f t="shared" si="5"/>
        <v>71.9615</v>
      </c>
      <c r="AH41" s="172" t="s">
        <v>124</v>
      </c>
      <c r="AI41" s="53"/>
      <c r="AJ41" s="303"/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83"/>
  <sheetViews>
    <sheetView workbookViewId="0">
      <selection activeCell="E14" sqref="E14"/>
    </sheetView>
  </sheetViews>
  <sheetFormatPr defaultColWidth="9" defaultRowHeight="13.5"/>
  <sheetData>
    <row r="1" ht="22.5" spans="1:35">
      <c r="A1" s="207" t="s">
        <v>203</v>
      </c>
      <c r="B1" s="207"/>
      <c r="C1" s="208"/>
      <c r="D1" s="209"/>
      <c r="E1" s="210"/>
      <c r="F1" s="210"/>
      <c r="G1" s="210"/>
      <c r="H1" s="211"/>
      <c r="I1" s="210"/>
      <c r="J1" s="210"/>
      <c r="K1" s="210"/>
      <c r="L1" s="210"/>
      <c r="M1" s="210"/>
      <c r="N1" s="210"/>
      <c r="O1" s="209"/>
      <c r="P1" s="210"/>
      <c r="Q1" s="210"/>
      <c r="R1" s="210"/>
      <c r="S1" s="210"/>
      <c r="T1" s="211"/>
      <c r="U1" s="211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1"/>
      <c r="AH1" s="210"/>
      <c r="AI1" s="210"/>
    </row>
    <row r="2" ht="18.75" spans="1:35">
      <c r="A2" s="212" t="s">
        <v>1</v>
      </c>
      <c r="B2" s="41" t="s">
        <v>2</v>
      </c>
      <c r="C2" s="213" t="s">
        <v>3</v>
      </c>
      <c r="D2" s="214"/>
      <c r="E2" s="215"/>
      <c r="F2" s="215"/>
      <c r="G2" s="215"/>
      <c r="H2" s="216"/>
      <c r="I2" s="250" t="s">
        <v>4</v>
      </c>
      <c r="J2" s="250"/>
      <c r="K2" s="250"/>
      <c r="L2" s="250"/>
      <c r="M2" s="250"/>
      <c r="N2" s="250"/>
      <c r="O2" s="251"/>
      <c r="P2" s="250"/>
      <c r="Q2" s="250"/>
      <c r="R2" s="250"/>
      <c r="S2" s="250"/>
      <c r="T2" s="266"/>
      <c r="U2" s="266"/>
      <c r="V2" s="250" t="s">
        <v>5</v>
      </c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67" t="s">
        <v>6</v>
      </c>
      <c r="AH2" s="138" t="s">
        <v>7</v>
      </c>
      <c r="AI2" s="138" t="s">
        <v>8</v>
      </c>
    </row>
    <row r="3" ht="14.25" spans="1:35">
      <c r="A3" s="212"/>
      <c r="B3" s="41" t="s">
        <v>9</v>
      </c>
      <c r="C3" s="217" t="s">
        <v>10</v>
      </c>
      <c r="D3" s="218" t="s">
        <v>11</v>
      </c>
      <c r="E3" s="32" t="s">
        <v>12</v>
      </c>
      <c r="F3" s="32"/>
      <c r="G3" s="33" t="s">
        <v>13</v>
      </c>
      <c r="H3" s="219" t="s">
        <v>14</v>
      </c>
      <c r="I3" s="138" t="s">
        <v>15</v>
      </c>
      <c r="J3" s="138"/>
      <c r="K3" s="138"/>
      <c r="L3" s="138"/>
      <c r="M3" s="138"/>
      <c r="N3" s="138"/>
      <c r="O3" s="252"/>
      <c r="P3" s="138"/>
      <c r="Q3" s="138" t="s">
        <v>16</v>
      </c>
      <c r="R3" s="138"/>
      <c r="S3" s="138"/>
      <c r="T3" s="267" t="s">
        <v>17</v>
      </c>
      <c r="U3" s="267" t="s">
        <v>18</v>
      </c>
      <c r="V3" s="138" t="s">
        <v>19</v>
      </c>
      <c r="W3" s="138" t="s">
        <v>20</v>
      </c>
      <c r="X3" s="138"/>
      <c r="Y3" s="138"/>
      <c r="Z3" s="138"/>
      <c r="AA3" s="138"/>
      <c r="AB3" s="138" t="s">
        <v>21</v>
      </c>
      <c r="AC3" s="138" t="s">
        <v>22</v>
      </c>
      <c r="AD3" s="138" t="s">
        <v>23</v>
      </c>
      <c r="AE3" s="138" t="s">
        <v>24</v>
      </c>
      <c r="AF3" s="138" t="s">
        <v>25</v>
      </c>
      <c r="AG3" s="267"/>
      <c r="AH3" s="138"/>
      <c r="AI3" s="138"/>
    </row>
    <row r="4" ht="24" spans="1:35">
      <c r="A4" s="212"/>
      <c r="B4" s="41"/>
      <c r="C4" s="220"/>
      <c r="D4" s="95"/>
      <c r="E4" s="38" t="s">
        <v>26</v>
      </c>
      <c r="F4" s="38" t="s">
        <v>27</v>
      </c>
      <c r="G4" s="33"/>
      <c r="H4" s="219"/>
      <c r="I4" s="38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95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267"/>
      <c r="U4" s="267"/>
      <c r="V4" s="13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38"/>
      <c r="AD4" s="138"/>
      <c r="AE4" s="138"/>
      <c r="AF4" s="138"/>
      <c r="AG4" s="267"/>
      <c r="AH4" s="138"/>
      <c r="AI4" s="138"/>
    </row>
    <row r="5" ht="14.25" spans="1:35">
      <c r="A5" s="221"/>
      <c r="B5" s="41" t="s">
        <v>44</v>
      </c>
      <c r="C5" s="220"/>
      <c r="D5" s="95"/>
      <c r="E5" s="38"/>
      <c r="F5" s="38"/>
      <c r="G5" s="42"/>
      <c r="H5" s="222"/>
      <c r="I5" s="97"/>
      <c r="J5" s="97"/>
      <c r="K5" s="97"/>
      <c r="L5" s="97"/>
      <c r="M5" s="32"/>
      <c r="N5" s="97"/>
      <c r="O5" s="98"/>
      <c r="P5" s="32"/>
      <c r="Q5" s="97"/>
      <c r="R5" s="97"/>
      <c r="S5" s="32"/>
      <c r="T5" s="222"/>
      <c r="U5" s="222"/>
      <c r="V5" s="42"/>
      <c r="W5" s="97"/>
      <c r="X5" s="97"/>
      <c r="Y5" s="97"/>
      <c r="Z5" s="97"/>
      <c r="AA5" s="97"/>
      <c r="AB5" s="42"/>
      <c r="AC5" s="42"/>
      <c r="AD5" s="42"/>
      <c r="AE5" s="42"/>
      <c r="AF5" s="42"/>
      <c r="AG5" s="222"/>
      <c r="AH5" s="42"/>
      <c r="AI5" s="215"/>
    </row>
    <row r="6" ht="14.25" spans="1:35">
      <c r="A6" s="223" t="s">
        <v>45</v>
      </c>
      <c r="B6" s="41" t="s">
        <v>46</v>
      </c>
      <c r="C6" s="224"/>
      <c r="D6" s="214"/>
      <c r="E6" s="215"/>
      <c r="F6" s="215"/>
      <c r="G6" s="215"/>
      <c r="H6" s="216"/>
      <c r="I6" s="215"/>
      <c r="J6" s="215"/>
      <c r="K6" s="215"/>
      <c r="L6" s="215"/>
      <c r="M6" s="215"/>
      <c r="N6" s="215"/>
      <c r="O6" s="214"/>
      <c r="P6" s="215"/>
      <c r="Q6" s="215"/>
      <c r="R6" s="215"/>
      <c r="S6" s="215"/>
      <c r="T6" s="216"/>
      <c r="U6" s="216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6"/>
      <c r="AH6" s="215"/>
      <c r="AI6" s="215"/>
    </row>
    <row r="7" ht="14.25" spans="1:35">
      <c r="A7" s="83">
        <v>1</v>
      </c>
      <c r="B7" s="225" t="s">
        <v>463</v>
      </c>
      <c r="C7" s="226">
        <v>90.6</v>
      </c>
      <c r="D7" s="100">
        <v>1</v>
      </c>
      <c r="E7" s="53"/>
      <c r="F7" s="53"/>
      <c r="G7" s="227">
        <v>90.6</v>
      </c>
      <c r="H7" s="228">
        <f t="shared" ref="H7:H70" si="0">G7*0.7*0.5</f>
        <v>31.71</v>
      </c>
      <c r="I7" s="253">
        <v>100</v>
      </c>
      <c r="J7" s="254">
        <v>30</v>
      </c>
      <c r="K7" s="254">
        <v>20</v>
      </c>
      <c r="L7" s="53">
        <v>30</v>
      </c>
      <c r="M7" s="53">
        <v>80</v>
      </c>
      <c r="N7" s="231"/>
      <c r="O7" s="100"/>
      <c r="P7" s="255"/>
      <c r="Q7" s="53"/>
      <c r="R7" s="53"/>
      <c r="S7" s="53"/>
      <c r="T7" s="53">
        <f t="shared" ref="T7:T70" si="1">M7+P7-S7</f>
        <v>80</v>
      </c>
      <c r="U7" s="232">
        <f t="shared" ref="U7:U70" si="2">T7*0.2*0.5</f>
        <v>8</v>
      </c>
      <c r="V7" s="268">
        <v>0</v>
      </c>
      <c r="W7" s="53"/>
      <c r="X7" s="53"/>
      <c r="Y7" s="53"/>
      <c r="Z7" s="53"/>
      <c r="AA7" s="53"/>
      <c r="AB7" s="268">
        <v>0</v>
      </c>
      <c r="AC7" s="53">
        <f t="shared" ref="AC7:AC70" si="3">AB7*0.1*0.5</f>
        <v>0</v>
      </c>
      <c r="AD7" s="53">
        <v>91</v>
      </c>
      <c r="AE7" s="53">
        <f t="shared" ref="AE7:AE70" si="4">AD7*0.4</f>
        <v>36.4</v>
      </c>
      <c r="AF7" s="53"/>
      <c r="AG7" s="53">
        <f t="shared" ref="AG7:AG70" si="5">H7+U7+AC7+AE7+AF7</f>
        <v>76.11</v>
      </c>
      <c r="AH7" s="100" t="s">
        <v>114</v>
      </c>
      <c r="AI7" s="53" t="s">
        <v>50</v>
      </c>
    </row>
    <row r="8" ht="14.25" spans="1:35">
      <c r="A8" s="83">
        <v>2</v>
      </c>
      <c r="B8" s="225" t="s">
        <v>464</v>
      </c>
      <c r="C8" s="226">
        <v>88.7</v>
      </c>
      <c r="D8" s="100">
        <v>2</v>
      </c>
      <c r="E8" s="53"/>
      <c r="F8" s="53"/>
      <c r="G8" s="227">
        <v>88.7</v>
      </c>
      <c r="H8" s="228">
        <f t="shared" si="0"/>
        <v>31.045</v>
      </c>
      <c r="I8" s="253">
        <v>100</v>
      </c>
      <c r="J8" s="254">
        <v>30</v>
      </c>
      <c r="K8" s="254">
        <v>20</v>
      </c>
      <c r="L8" s="53">
        <v>30</v>
      </c>
      <c r="M8" s="53">
        <v>80</v>
      </c>
      <c r="N8" s="231"/>
      <c r="O8" s="100"/>
      <c r="P8" s="231"/>
      <c r="Q8" s="53"/>
      <c r="R8" s="53"/>
      <c r="S8" s="53"/>
      <c r="T8" s="53">
        <f t="shared" si="1"/>
        <v>80</v>
      </c>
      <c r="U8" s="232">
        <f t="shared" si="2"/>
        <v>8</v>
      </c>
      <c r="V8" s="268">
        <v>0</v>
      </c>
      <c r="W8" s="53"/>
      <c r="X8" s="53"/>
      <c r="Y8" s="53"/>
      <c r="Z8" s="53"/>
      <c r="AA8" s="53"/>
      <c r="AB8" s="268">
        <v>0</v>
      </c>
      <c r="AC8" s="53">
        <f t="shared" si="3"/>
        <v>0</v>
      </c>
      <c r="AD8" s="53">
        <v>90</v>
      </c>
      <c r="AE8" s="53">
        <f t="shared" si="4"/>
        <v>36</v>
      </c>
      <c r="AF8" s="53"/>
      <c r="AG8" s="53">
        <f t="shared" si="5"/>
        <v>75.045</v>
      </c>
      <c r="AH8" s="100" t="s">
        <v>124</v>
      </c>
      <c r="AI8" s="53" t="s">
        <v>55</v>
      </c>
    </row>
    <row r="9" ht="14.25" spans="1:35">
      <c r="A9" s="83">
        <v>3</v>
      </c>
      <c r="B9" s="229" t="s">
        <v>465</v>
      </c>
      <c r="C9" s="230">
        <v>87.1</v>
      </c>
      <c r="D9" s="100">
        <v>3</v>
      </c>
      <c r="E9" s="53"/>
      <c r="F9" s="53"/>
      <c r="G9" s="231">
        <v>87.1</v>
      </c>
      <c r="H9" s="228">
        <f t="shared" si="0"/>
        <v>30.485</v>
      </c>
      <c r="I9" s="253">
        <v>100</v>
      </c>
      <c r="J9" s="254">
        <v>30</v>
      </c>
      <c r="K9" s="254">
        <v>20</v>
      </c>
      <c r="L9" s="53">
        <v>30</v>
      </c>
      <c r="M9" s="53">
        <v>80</v>
      </c>
      <c r="N9" s="231"/>
      <c r="O9" s="100"/>
      <c r="P9" s="231"/>
      <c r="Q9" s="53"/>
      <c r="R9" s="53"/>
      <c r="S9" s="53"/>
      <c r="T9" s="53">
        <f t="shared" si="1"/>
        <v>80</v>
      </c>
      <c r="U9" s="232">
        <f t="shared" si="2"/>
        <v>8</v>
      </c>
      <c r="V9" s="268">
        <v>0</v>
      </c>
      <c r="W9" s="53"/>
      <c r="X9" s="53"/>
      <c r="Y9" s="53"/>
      <c r="Z9" s="53"/>
      <c r="AA9" s="53"/>
      <c r="AB9" s="268">
        <v>0</v>
      </c>
      <c r="AC9" s="53">
        <f t="shared" si="3"/>
        <v>0</v>
      </c>
      <c r="AD9" s="53">
        <v>92</v>
      </c>
      <c r="AE9" s="53">
        <f t="shared" si="4"/>
        <v>36.8</v>
      </c>
      <c r="AF9" s="53"/>
      <c r="AG9" s="53">
        <f t="shared" si="5"/>
        <v>75.285</v>
      </c>
      <c r="AH9" s="100" t="s">
        <v>117</v>
      </c>
      <c r="AI9" s="53" t="s">
        <v>55</v>
      </c>
    </row>
    <row r="10" ht="14.25" spans="1:35">
      <c r="A10" s="83">
        <v>4</v>
      </c>
      <c r="B10" s="229" t="s">
        <v>466</v>
      </c>
      <c r="C10" s="230">
        <v>86.5</v>
      </c>
      <c r="D10" s="100">
        <v>4</v>
      </c>
      <c r="E10" s="53"/>
      <c r="F10" s="53"/>
      <c r="G10" s="227">
        <v>86.5</v>
      </c>
      <c r="H10" s="228">
        <f t="shared" si="0"/>
        <v>30.275</v>
      </c>
      <c r="I10" s="253">
        <v>100</v>
      </c>
      <c r="J10" s="254">
        <v>30</v>
      </c>
      <c r="K10" s="254">
        <v>20</v>
      </c>
      <c r="L10" s="53">
        <v>30</v>
      </c>
      <c r="M10" s="53">
        <v>80</v>
      </c>
      <c r="N10" s="231"/>
      <c r="O10" s="100"/>
      <c r="P10" s="231"/>
      <c r="Q10" s="53"/>
      <c r="R10" s="53"/>
      <c r="S10" s="53"/>
      <c r="T10" s="53">
        <f t="shared" si="1"/>
        <v>80</v>
      </c>
      <c r="U10" s="232">
        <f t="shared" si="2"/>
        <v>8</v>
      </c>
      <c r="V10" s="268">
        <v>0</v>
      </c>
      <c r="W10" s="53"/>
      <c r="X10" s="53"/>
      <c r="Y10" s="53"/>
      <c r="Z10" s="53"/>
      <c r="AA10" s="53"/>
      <c r="AB10" s="268">
        <v>0</v>
      </c>
      <c r="AC10" s="53">
        <f t="shared" si="3"/>
        <v>0</v>
      </c>
      <c r="AD10" s="53">
        <v>78</v>
      </c>
      <c r="AE10" s="53">
        <f t="shared" si="4"/>
        <v>31.2</v>
      </c>
      <c r="AF10" s="53"/>
      <c r="AG10" s="53">
        <f t="shared" si="5"/>
        <v>69.475</v>
      </c>
      <c r="AH10" s="100" t="s">
        <v>115</v>
      </c>
      <c r="AI10" s="53"/>
    </row>
    <row r="11" ht="14.25" spans="1:35">
      <c r="A11" s="83">
        <v>5</v>
      </c>
      <c r="B11" s="229" t="s">
        <v>467</v>
      </c>
      <c r="C11" s="230">
        <v>85.6</v>
      </c>
      <c r="D11" s="100">
        <v>5</v>
      </c>
      <c r="E11" s="53"/>
      <c r="F11" s="53"/>
      <c r="G11" s="231">
        <v>85.6</v>
      </c>
      <c r="H11" s="228">
        <f t="shared" si="0"/>
        <v>29.96</v>
      </c>
      <c r="I11" s="253">
        <v>100</v>
      </c>
      <c r="J11" s="254">
        <v>30</v>
      </c>
      <c r="K11" s="254">
        <v>20</v>
      </c>
      <c r="L11" s="53">
        <v>30</v>
      </c>
      <c r="M11" s="53">
        <v>80</v>
      </c>
      <c r="N11" s="256" t="s">
        <v>468</v>
      </c>
      <c r="O11" s="100"/>
      <c r="P11" s="231">
        <v>5</v>
      </c>
      <c r="Q11" s="53"/>
      <c r="R11" s="53"/>
      <c r="S11" s="53"/>
      <c r="T11" s="53">
        <f t="shared" si="1"/>
        <v>85</v>
      </c>
      <c r="U11" s="232">
        <f t="shared" si="2"/>
        <v>8.5</v>
      </c>
      <c r="V11" s="268">
        <v>0</v>
      </c>
      <c r="W11" s="53"/>
      <c r="X11" s="53"/>
      <c r="Y11" s="53"/>
      <c r="Z11" s="53"/>
      <c r="AA11" s="53"/>
      <c r="AB11" s="268">
        <v>0</v>
      </c>
      <c r="AC11" s="53">
        <f t="shared" si="3"/>
        <v>0</v>
      </c>
      <c r="AD11" s="53">
        <v>83</v>
      </c>
      <c r="AE11" s="53">
        <f t="shared" si="4"/>
        <v>33.2</v>
      </c>
      <c r="AF11" s="53">
        <v>10</v>
      </c>
      <c r="AG11" s="53">
        <f t="shared" si="5"/>
        <v>81.66</v>
      </c>
      <c r="AH11" s="100" t="s">
        <v>52</v>
      </c>
      <c r="AI11" s="53" t="s">
        <v>50</v>
      </c>
    </row>
    <row r="12" ht="14.25" spans="1:35">
      <c r="A12" s="83">
        <v>6</v>
      </c>
      <c r="B12" s="229" t="s">
        <v>469</v>
      </c>
      <c r="C12" s="230">
        <v>84.9</v>
      </c>
      <c r="D12" s="100">
        <v>6</v>
      </c>
      <c r="E12" s="232"/>
      <c r="F12" s="232"/>
      <c r="G12" s="231">
        <v>84.9</v>
      </c>
      <c r="H12" s="228">
        <f t="shared" si="0"/>
        <v>29.715</v>
      </c>
      <c r="I12" s="253">
        <v>100</v>
      </c>
      <c r="J12" s="254">
        <v>30</v>
      </c>
      <c r="K12" s="254">
        <v>20</v>
      </c>
      <c r="L12" s="53">
        <v>30</v>
      </c>
      <c r="M12" s="53">
        <v>80</v>
      </c>
      <c r="N12" s="231"/>
      <c r="O12" s="257"/>
      <c r="P12" s="231"/>
      <c r="Q12" s="232"/>
      <c r="R12" s="232"/>
      <c r="S12" s="232"/>
      <c r="T12" s="53">
        <f t="shared" si="1"/>
        <v>80</v>
      </c>
      <c r="U12" s="232">
        <f t="shared" si="2"/>
        <v>8</v>
      </c>
      <c r="V12" s="268">
        <v>0</v>
      </c>
      <c r="W12" s="232"/>
      <c r="X12" s="232"/>
      <c r="Y12" s="232"/>
      <c r="Z12" s="232"/>
      <c r="AA12" s="232"/>
      <c r="AB12" s="268">
        <v>0</v>
      </c>
      <c r="AC12" s="53">
        <f t="shared" si="3"/>
        <v>0</v>
      </c>
      <c r="AD12" s="53">
        <v>75</v>
      </c>
      <c r="AE12" s="53">
        <f t="shared" si="4"/>
        <v>30</v>
      </c>
      <c r="AF12" s="53">
        <v>10</v>
      </c>
      <c r="AG12" s="53">
        <f t="shared" si="5"/>
        <v>77.715</v>
      </c>
      <c r="AH12" s="100" t="s">
        <v>100</v>
      </c>
      <c r="AI12" s="53" t="s">
        <v>50</v>
      </c>
    </row>
    <row r="13" ht="14.25" spans="1:35">
      <c r="A13" s="83">
        <v>7</v>
      </c>
      <c r="B13" s="229" t="s">
        <v>470</v>
      </c>
      <c r="C13" s="230">
        <v>84.7</v>
      </c>
      <c r="D13" s="100">
        <v>7</v>
      </c>
      <c r="E13" s="53"/>
      <c r="F13" s="53"/>
      <c r="G13" s="227">
        <v>84.7</v>
      </c>
      <c r="H13" s="228">
        <f t="shared" si="0"/>
        <v>29.645</v>
      </c>
      <c r="I13" s="253">
        <v>100</v>
      </c>
      <c r="J13" s="254">
        <v>30</v>
      </c>
      <c r="K13" s="254">
        <v>20</v>
      </c>
      <c r="L13" s="53">
        <v>30</v>
      </c>
      <c r="M13" s="53">
        <v>80</v>
      </c>
      <c r="N13" s="231"/>
      <c r="O13" s="100"/>
      <c r="P13" s="231"/>
      <c r="Q13" s="53"/>
      <c r="R13" s="53"/>
      <c r="S13" s="53"/>
      <c r="T13" s="53">
        <f t="shared" si="1"/>
        <v>80</v>
      </c>
      <c r="U13" s="232">
        <f t="shared" si="2"/>
        <v>8</v>
      </c>
      <c r="V13" s="268">
        <v>0</v>
      </c>
      <c r="W13" s="53"/>
      <c r="X13" s="53"/>
      <c r="Y13" s="53"/>
      <c r="Z13" s="53"/>
      <c r="AA13" s="53"/>
      <c r="AB13" s="268">
        <v>0</v>
      </c>
      <c r="AC13" s="53">
        <f t="shared" si="3"/>
        <v>0</v>
      </c>
      <c r="AD13" s="53">
        <v>77</v>
      </c>
      <c r="AE13" s="53">
        <f t="shared" si="4"/>
        <v>30.8</v>
      </c>
      <c r="AF13" s="53"/>
      <c r="AG13" s="53">
        <f t="shared" si="5"/>
        <v>68.445</v>
      </c>
      <c r="AH13" s="100" t="s">
        <v>178</v>
      </c>
      <c r="AI13" s="53"/>
    </row>
    <row r="14" ht="14.25" spans="1:35">
      <c r="A14" s="233">
        <v>8</v>
      </c>
      <c r="B14" s="234" t="s">
        <v>471</v>
      </c>
      <c r="C14" s="235">
        <v>84.7</v>
      </c>
      <c r="D14" s="102">
        <v>8</v>
      </c>
      <c r="E14" s="64" t="s">
        <v>50</v>
      </c>
      <c r="F14" s="64"/>
      <c r="G14" s="236">
        <v>84.7</v>
      </c>
      <c r="H14" s="237">
        <f t="shared" si="0"/>
        <v>29.645</v>
      </c>
      <c r="I14" s="258">
        <v>100</v>
      </c>
      <c r="J14" s="259">
        <v>30</v>
      </c>
      <c r="K14" s="259">
        <v>20</v>
      </c>
      <c r="L14" s="64">
        <v>30</v>
      </c>
      <c r="M14" s="64">
        <v>80</v>
      </c>
      <c r="N14" s="236"/>
      <c r="O14" s="102"/>
      <c r="P14" s="236"/>
      <c r="Q14" s="64"/>
      <c r="R14" s="64"/>
      <c r="S14" s="64"/>
      <c r="T14" s="64">
        <f t="shared" si="1"/>
        <v>80</v>
      </c>
      <c r="U14" s="241">
        <f t="shared" si="2"/>
        <v>8</v>
      </c>
      <c r="V14" s="269">
        <v>0</v>
      </c>
      <c r="W14" s="64"/>
      <c r="X14" s="64"/>
      <c r="Y14" s="64"/>
      <c r="Z14" s="64"/>
      <c r="AA14" s="64"/>
      <c r="AB14" s="269">
        <v>0</v>
      </c>
      <c r="AC14" s="64">
        <f t="shared" si="3"/>
        <v>0</v>
      </c>
      <c r="AD14" s="64">
        <v>84</v>
      </c>
      <c r="AE14" s="64">
        <f t="shared" si="4"/>
        <v>33.6</v>
      </c>
      <c r="AF14" s="64">
        <v>10</v>
      </c>
      <c r="AG14" s="64">
        <f t="shared" si="5"/>
        <v>81.245</v>
      </c>
      <c r="AH14" s="102" t="s">
        <v>65</v>
      </c>
      <c r="AI14" s="64" t="s">
        <v>50</v>
      </c>
    </row>
    <row r="15" ht="14.25" spans="1:35">
      <c r="A15" s="83">
        <v>9</v>
      </c>
      <c r="B15" s="229" t="s">
        <v>472</v>
      </c>
      <c r="C15" s="230">
        <v>83.7</v>
      </c>
      <c r="D15" s="100">
        <v>9</v>
      </c>
      <c r="E15" s="53"/>
      <c r="F15" s="53"/>
      <c r="G15" s="231">
        <v>83.7</v>
      </c>
      <c r="H15" s="228">
        <f t="shared" si="0"/>
        <v>29.295</v>
      </c>
      <c r="I15" s="253">
        <v>100</v>
      </c>
      <c r="J15" s="254">
        <v>30</v>
      </c>
      <c r="K15" s="254">
        <v>20</v>
      </c>
      <c r="L15" s="53">
        <v>30</v>
      </c>
      <c r="M15" s="53">
        <v>80</v>
      </c>
      <c r="N15" s="256"/>
      <c r="O15" s="100"/>
      <c r="P15" s="231"/>
      <c r="Q15" s="53"/>
      <c r="R15" s="53"/>
      <c r="S15" s="53"/>
      <c r="T15" s="53">
        <f t="shared" si="1"/>
        <v>80</v>
      </c>
      <c r="U15" s="232">
        <f t="shared" si="2"/>
        <v>8</v>
      </c>
      <c r="V15" s="268">
        <v>0</v>
      </c>
      <c r="W15" s="53"/>
      <c r="X15" s="53"/>
      <c r="Y15" s="53"/>
      <c r="Z15" s="53"/>
      <c r="AA15" s="53"/>
      <c r="AB15" s="268">
        <v>0</v>
      </c>
      <c r="AC15" s="53">
        <f t="shared" si="3"/>
        <v>0</v>
      </c>
      <c r="AD15" s="53">
        <v>60</v>
      </c>
      <c r="AE15" s="53">
        <f t="shared" si="4"/>
        <v>24</v>
      </c>
      <c r="AF15" s="53">
        <v>10</v>
      </c>
      <c r="AG15" s="53">
        <f t="shared" si="5"/>
        <v>71.295</v>
      </c>
      <c r="AH15" s="100" t="s">
        <v>155</v>
      </c>
      <c r="AI15" s="53"/>
    </row>
    <row r="16" ht="14.25" spans="1:35">
      <c r="A16" s="83">
        <v>10</v>
      </c>
      <c r="B16" s="229" t="s">
        <v>473</v>
      </c>
      <c r="C16" s="230">
        <v>83.5</v>
      </c>
      <c r="D16" s="100">
        <v>10</v>
      </c>
      <c r="E16" s="53"/>
      <c r="F16" s="53"/>
      <c r="G16" s="231">
        <v>83.5</v>
      </c>
      <c r="H16" s="228">
        <f t="shared" si="0"/>
        <v>29.225</v>
      </c>
      <c r="I16" s="253">
        <v>100</v>
      </c>
      <c r="J16" s="254">
        <v>30</v>
      </c>
      <c r="K16" s="254">
        <v>20</v>
      </c>
      <c r="L16" s="53">
        <v>30</v>
      </c>
      <c r="M16" s="53">
        <v>80</v>
      </c>
      <c r="N16" s="256"/>
      <c r="O16" s="100"/>
      <c r="P16" s="231"/>
      <c r="Q16" s="53"/>
      <c r="R16" s="53"/>
      <c r="S16" s="53"/>
      <c r="T16" s="53">
        <f t="shared" si="1"/>
        <v>80</v>
      </c>
      <c r="U16" s="232">
        <f t="shared" si="2"/>
        <v>8</v>
      </c>
      <c r="V16" s="268">
        <v>0</v>
      </c>
      <c r="W16" s="53"/>
      <c r="X16" s="53"/>
      <c r="Y16" s="53"/>
      <c r="Z16" s="53"/>
      <c r="AA16" s="53"/>
      <c r="AB16" s="268">
        <v>0</v>
      </c>
      <c r="AC16" s="53">
        <f t="shared" si="3"/>
        <v>0</v>
      </c>
      <c r="AD16" s="53">
        <v>60</v>
      </c>
      <c r="AE16" s="53">
        <f t="shared" si="4"/>
        <v>24</v>
      </c>
      <c r="AF16" s="53">
        <v>10</v>
      </c>
      <c r="AG16" s="53">
        <f t="shared" si="5"/>
        <v>71.225</v>
      </c>
      <c r="AH16" s="100" t="s">
        <v>151</v>
      </c>
      <c r="AI16" s="53"/>
    </row>
    <row r="17" ht="14.25" spans="1:35">
      <c r="A17" s="83">
        <v>11</v>
      </c>
      <c r="B17" s="225" t="s">
        <v>474</v>
      </c>
      <c r="C17" s="226">
        <v>83.5</v>
      </c>
      <c r="D17" s="100">
        <v>11</v>
      </c>
      <c r="E17" s="232"/>
      <c r="F17" s="232"/>
      <c r="G17" s="231">
        <v>83.5</v>
      </c>
      <c r="H17" s="228">
        <f t="shared" si="0"/>
        <v>29.225</v>
      </c>
      <c r="I17" s="253">
        <v>100</v>
      </c>
      <c r="J17" s="254">
        <v>30</v>
      </c>
      <c r="K17" s="254">
        <v>20</v>
      </c>
      <c r="L17" s="53">
        <v>30</v>
      </c>
      <c r="M17" s="53">
        <v>80</v>
      </c>
      <c r="N17" s="256"/>
      <c r="O17" s="257"/>
      <c r="P17" s="231"/>
      <c r="Q17" s="232"/>
      <c r="R17" s="232"/>
      <c r="S17" s="232"/>
      <c r="T17" s="53">
        <f t="shared" si="1"/>
        <v>80</v>
      </c>
      <c r="U17" s="232">
        <f t="shared" si="2"/>
        <v>8</v>
      </c>
      <c r="V17" s="268">
        <v>0</v>
      </c>
      <c r="W17" s="232"/>
      <c r="X17" s="232"/>
      <c r="Y17" s="232"/>
      <c r="Z17" s="232"/>
      <c r="AA17" s="232"/>
      <c r="AB17" s="268">
        <v>0</v>
      </c>
      <c r="AC17" s="53">
        <f t="shared" si="3"/>
        <v>0</v>
      </c>
      <c r="AD17" s="53">
        <v>81</v>
      </c>
      <c r="AE17" s="53">
        <f t="shared" si="4"/>
        <v>32.4</v>
      </c>
      <c r="AF17" s="53">
        <v>10</v>
      </c>
      <c r="AG17" s="53">
        <f t="shared" si="5"/>
        <v>79.625</v>
      </c>
      <c r="AH17" s="100" t="s">
        <v>83</v>
      </c>
      <c r="AI17" s="53" t="s">
        <v>63</v>
      </c>
    </row>
    <row r="18" ht="14.25" spans="1:35">
      <c r="A18" s="83">
        <v>12</v>
      </c>
      <c r="B18" s="229" t="s">
        <v>475</v>
      </c>
      <c r="C18" s="230">
        <v>83.4</v>
      </c>
      <c r="D18" s="100">
        <v>12</v>
      </c>
      <c r="E18" s="53"/>
      <c r="F18" s="53"/>
      <c r="G18" s="231">
        <v>83.4</v>
      </c>
      <c r="H18" s="228">
        <f t="shared" si="0"/>
        <v>29.19</v>
      </c>
      <c r="I18" s="253">
        <v>100</v>
      </c>
      <c r="J18" s="254">
        <v>30</v>
      </c>
      <c r="K18" s="254">
        <v>20</v>
      </c>
      <c r="L18" s="53">
        <v>30</v>
      </c>
      <c r="M18" s="53">
        <v>80</v>
      </c>
      <c r="N18" s="231" t="s">
        <v>468</v>
      </c>
      <c r="O18" s="100"/>
      <c r="P18" s="231">
        <v>5</v>
      </c>
      <c r="Q18" s="53"/>
      <c r="R18" s="53"/>
      <c r="S18" s="53"/>
      <c r="T18" s="53">
        <f t="shared" si="1"/>
        <v>85</v>
      </c>
      <c r="U18" s="232">
        <f t="shared" si="2"/>
        <v>8.5</v>
      </c>
      <c r="V18" s="268">
        <v>0</v>
      </c>
      <c r="W18" s="53"/>
      <c r="X18" s="53"/>
      <c r="Y18" s="53"/>
      <c r="Z18" s="53"/>
      <c r="AA18" s="53"/>
      <c r="AB18" s="268">
        <v>0</v>
      </c>
      <c r="AC18" s="53">
        <f t="shared" si="3"/>
        <v>0</v>
      </c>
      <c r="AD18" s="53">
        <v>80</v>
      </c>
      <c r="AE18" s="53">
        <f t="shared" si="4"/>
        <v>32</v>
      </c>
      <c r="AF18" s="53"/>
      <c r="AG18" s="53">
        <f t="shared" si="5"/>
        <v>69.69</v>
      </c>
      <c r="AH18" s="100" t="s">
        <v>168</v>
      </c>
      <c r="AI18" s="53"/>
    </row>
    <row r="19" ht="14.25" spans="1:35">
      <c r="A19" s="238">
        <v>13</v>
      </c>
      <c r="B19" s="229" t="s">
        <v>476</v>
      </c>
      <c r="C19" s="230">
        <v>83.2</v>
      </c>
      <c r="D19" s="100">
        <v>13</v>
      </c>
      <c r="E19" s="232"/>
      <c r="F19" s="232"/>
      <c r="G19" s="231">
        <v>83.2</v>
      </c>
      <c r="H19" s="228">
        <f t="shared" si="0"/>
        <v>29.12</v>
      </c>
      <c r="I19" s="253">
        <v>100</v>
      </c>
      <c r="J19" s="254">
        <v>30</v>
      </c>
      <c r="K19" s="254">
        <v>20</v>
      </c>
      <c r="L19" s="53">
        <v>30</v>
      </c>
      <c r="M19" s="53">
        <v>80</v>
      </c>
      <c r="N19" s="256" t="s">
        <v>477</v>
      </c>
      <c r="O19" s="257"/>
      <c r="P19" s="231">
        <v>5</v>
      </c>
      <c r="Q19" s="232"/>
      <c r="R19" s="232"/>
      <c r="S19" s="232"/>
      <c r="T19" s="53">
        <f t="shared" si="1"/>
        <v>85</v>
      </c>
      <c r="U19" s="232">
        <f t="shared" si="2"/>
        <v>8.5</v>
      </c>
      <c r="V19" s="268">
        <v>0</v>
      </c>
      <c r="W19" s="232"/>
      <c r="X19" s="232"/>
      <c r="Y19" s="232"/>
      <c r="Z19" s="232"/>
      <c r="AA19" s="232"/>
      <c r="AB19" s="268">
        <v>0</v>
      </c>
      <c r="AC19" s="53">
        <f t="shared" si="3"/>
        <v>0</v>
      </c>
      <c r="AD19" s="232">
        <v>91</v>
      </c>
      <c r="AE19" s="53">
        <f t="shared" si="4"/>
        <v>36.4</v>
      </c>
      <c r="AF19" s="53"/>
      <c r="AG19" s="53">
        <f t="shared" si="5"/>
        <v>74.02</v>
      </c>
      <c r="AH19" s="100" t="s">
        <v>127</v>
      </c>
      <c r="AI19" s="53" t="s">
        <v>55</v>
      </c>
    </row>
    <row r="20" ht="14.25" spans="1:35">
      <c r="A20" s="83">
        <v>14</v>
      </c>
      <c r="B20" s="229" t="s">
        <v>478</v>
      </c>
      <c r="C20" s="230">
        <v>83.1</v>
      </c>
      <c r="D20" s="100">
        <v>14</v>
      </c>
      <c r="E20" s="53"/>
      <c r="F20" s="53"/>
      <c r="G20" s="231">
        <v>83.1</v>
      </c>
      <c r="H20" s="228">
        <f t="shared" si="0"/>
        <v>29.085</v>
      </c>
      <c r="I20" s="253">
        <v>100</v>
      </c>
      <c r="J20" s="254">
        <v>30</v>
      </c>
      <c r="K20" s="254">
        <v>20</v>
      </c>
      <c r="L20" s="53">
        <v>30</v>
      </c>
      <c r="M20" s="53">
        <v>80</v>
      </c>
      <c r="N20" s="231" t="s">
        <v>479</v>
      </c>
      <c r="O20" s="100"/>
      <c r="P20" s="231">
        <v>5</v>
      </c>
      <c r="Q20" s="53"/>
      <c r="R20" s="53"/>
      <c r="S20" s="53"/>
      <c r="T20" s="53">
        <f t="shared" si="1"/>
        <v>85</v>
      </c>
      <c r="U20" s="232">
        <f t="shared" si="2"/>
        <v>8.5</v>
      </c>
      <c r="V20" s="268">
        <v>0</v>
      </c>
      <c r="W20" s="53"/>
      <c r="X20" s="53"/>
      <c r="Y20" s="53"/>
      <c r="Z20" s="53"/>
      <c r="AA20" s="53"/>
      <c r="AB20" s="268">
        <v>0</v>
      </c>
      <c r="AC20" s="53">
        <f t="shared" si="3"/>
        <v>0</v>
      </c>
      <c r="AD20" s="53">
        <v>82</v>
      </c>
      <c r="AE20" s="53">
        <f t="shared" si="4"/>
        <v>32.8</v>
      </c>
      <c r="AF20" s="53">
        <v>10</v>
      </c>
      <c r="AG20" s="53">
        <f t="shared" si="5"/>
        <v>80.385</v>
      </c>
      <c r="AH20" s="100" t="s">
        <v>74</v>
      </c>
      <c r="AI20" s="53" t="s">
        <v>63</v>
      </c>
    </row>
    <row r="21" ht="14.25" spans="1:35">
      <c r="A21" s="83">
        <v>15</v>
      </c>
      <c r="B21" s="229" t="s">
        <v>480</v>
      </c>
      <c r="C21" s="230">
        <v>83.1</v>
      </c>
      <c r="D21" s="100">
        <v>15</v>
      </c>
      <c r="E21" s="232"/>
      <c r="F21" s="232"/>
      <c r="G21" s="227">
        <v>83.1</v>
      </c>
      <c r="H21" s="228">
        <f t="shared" si="0"/>
        <v>29.085</v>
      </c>
      <c r="I21" s="253">
        <v>100</v>
      </c>
      <c r="J21" s="254">
        <v>30</v>
      </c>
      <c r="K21" s="254">
        <v>20</v>
      </c>
      <c r="L21" s="53">
        <v>30</v>
      </c>
      <c r="M21" s="53">
        <v>80</v>
      </c>
      <c r="N21" s="231"/>
      <c r="O21" s="100"/>
      <c r="P21" s="231"/>
      <c r="Q21" s="53"/>
      <c r="R21" s="53"/>
      <c r="S21" s="53"/>
      <c r="T21" s="53">
        <f t="shared" si="1"/>
        <v>80</v>
      </c>
      <c r="U21" s="232">
        <f t="shared" si="2"/>
        <v>8</v>
      </c>
      <c r="V21" s="268">
        <v>0</v>
      </c>
      <c r="W21" s="53"/>
      <c r="X21" s="53"/>
      <c r="Y21" s="53"/>
      <c r="Z21" s="53"/>
      <c r="AA21" s="53"/>
      <c r="AB21" s="268">
        <v>0</v>
      </c>
      <c r="AC21" s="53">
        <f t="shared" si="3"/>
        <v>0</v>
      </c>
      <c r="AD21" s="53">
        <v>84</v>
      </c>
      <c r="AE21" s="53">
        <f t="shared" si="4"/>
        <v>33.6</v>
      </c>
      <c r="AF21" s="53">
        <v>10</v>
      </c>
      <c r="AG21" s="53">
        <f t="shared" si="5"/>
        <v>80.685</v>
      </c>
      <c r="AH21" s="100" t="s">
        <v>62</v>
      </c>
      <c r="AI21" s="53" t="s">
        <v>63</v>
      </c>
    </row>
    <row r="22" ht="14.25" spans="1:35">
      <c r="A22" s="83">
        <v>16</v>
      </c>
      <c r="B22" s="229" t="s">
        <v>481</v>
      </c>
      <c r="C22" s="230">
        <v>83.1</v>
      </c>
      <c r="D22" s="100">
        <v>16</v>
      </c>
      <c r="E22" s="53"/>
      <c r="F22" s="53"/>
      <c r="G22" s="231">
        <v>83.1</v>
      </c>
      <c r="H22" s="228">
        <f t="shared" si="0"/>
        <v>29.085</v>
      </c>
      <c r="I22" s="253">
        <v>100</v>
      </c>
      <c r="J22" s="254">
        <v>30</v>
      </c>
      <c r="K22" s="254">
        <v>20</v>
      </c>
      <c r="L22" s="53">
        <v>30</v>
      </c>
      <c r="M22" s="53">
        <v>80</v>
      </c>
      <c r="N22" s="231"/>
      <c r="O22" s="100"/>
      <c r="P22" s="231"/>
      <c r="Q22" s="53"/>
      <c r="R22" s="53"/>
      <c r="S22" s="53"/>
      <c r="T22" s="53">
        <f t="shared" si="1"/>
        <v>80</v>
      </c>
      <c r="U22" s="232">
        <f t="shared" si="2"/>
        <v>8</v>
      </c>
      <c r="V22" s="268">
        <v>0</v>
      </c>
      <c r="W22" s="53"/>
      <c r="X22" s="53"/>
      <c r="Y22" s="53"/>
      <c r="Z22" s="53"/>
      <c r="AA22" s="53"/>
      <c r="AB22" s="268">
        <v>0</v>
      </c>
      <c r="AC22" s="53">
        <f t="shared" si="3"/>
        <v>0</v>
      </c>
      <c r="AD22" s="53">
        <v>90</v>
      </c>
      <c r="AE22" s="53">
        <f t="shared" si="4"/>
        <v>36</v>
      </c>
      <c r="AF22" s="53">
        <v>10</v>
      </c>
      <c r="AG22" s="53">
        <f t="shared" si="5"/>
        <v>83.085</v>
      </c>
      <c r="AH22" s="100" t="s">
        <v>48</v>
      </c>
      <c r="AI22" s="53" t="s">
        <v>63</v>
      </c>
    </row>
    <row r="23" ht="14.25" spans="1:35">
      <c r="A23" s="83">
        <v>17</v>
      </c>
      <c r="B23" s="225" t="s">
        <v>482</v>
      </c>
      <c r="C23" s="226">
        <v>83</v>
      </c>
      <c r="D23" s="100">
        <v>17</v>
      </c>
      <c r="E23" s="53"/>
      <c r="F23" s="53"/>
      <c r="G23" s="231">
        <v>83</v>
      </c>
      <c r="H23" s="228">
        <f t="shared" si="0"/>
        <v>29.05</v>
      </c>
      <c r="I23" s="253">
        <v>100</v>
      </c>
      <c r="J23" s="254">
        <v>30</v>
      </c>
      <c r="K23" s="254">
        <v>20</v>
      </c>
      <c r="L23" s="53">
        <v>30</v>
      </c>
      <c r="M23" s="53">
        <v>80</v>
      </c>
      <c r="N23" s="231" t="s">
        <v>483</v>
      </c>
      <c r="O23" s="100"/>
      <c r="P23" s="231">
        <v>8</v>
      </c>
      <c r="Q23" s="53"/>
      <c r="R23" s="53"/>
      <c r="S23" s="53"/>
      <c r="T23" s="53">
        <f t="shared" si="1"/>
        <v>88</v>
      </c>
      <c r="U23" s="232">
        <f t="shared" si="2"/>
        <v>8.8</v>
      </c>
      <c r="V23" s="268">
        <v>0</v>
      </c>
      <c r="W23" s="53"/>
      <c r="X23" s="53"/>
      <c r="Y23" s="53"/>
      <c r="Z23" s="53"/>
      <c r="AA23" s="53"/>
      <c r="AB23" s="268">
        <v>0</v>
      </c>
      <c r="AC23" s="53">
        <f t="shared" si="3"/>
        <v>0</v>
      </c>
      <c r="AD23" s="53">
        <v>78</v>
      </c>
      <c r="AE23" s="53">
        <f t="shared" si="4"/>
        <v>31.2</v>
      </c>
      <c r="AF23" s="53"/>
      <c r="AG23" s="53">
        <f t="shared" si="5"/>
        <v>69.05</v>
      </c>
      <c r="AH23" s="100" t="s">
        <v>173</v>
      </c>
      <c r="AI23" s="53"/>
    </row>
    <row r="24" ht="14.25" spans="1:35">
      <c r="A24" s="83">
        <v>18</v>
      </c>
      <c r="B24" s="225" t="s">
        <v>484</v>
      </c>
      <c r="C24" s="226">
        <v>82.3</v>
      </c>
      <c r="D24" s="100">
        <v>18</v>
      </c>
      <c r="E24" s="53"/>
      <c r="F24" s="53"/>
      <c r="G24" s="227">
        <v>82.3</v>
      </c>
      <c r="H24" s="228">
        <f t="shared" si="0"/>
        <v>28.805</v>
      </c>
      <c r="I24" s="253">
        <v>100</v>
      </c>
      <c r="J24" s="254">
        <v>30</v>
      </c>
      <c r="K24" s="254">
        <v>20</v>
      </c>
      <c r="L24" s="53">
        <v>30</v>
      </c>
      <c r="M24" s="53">
        <v>80</v>
      </c>
      <c r="N24" s="231"/>
      <c r="O24" s="100"/>
      <c r="P24" s="231"/>
      <c r="Q24" s="53"/>
      <c r="R24" s="53"/>
      <c r="S24" s="53"/>
      <c r="T24" s="53">
        <f t="shared" si="1"/>
        <v>80</v>
      </c>
      <c r="U24" s="232">
        <f t="shared" si="2"/>
        <v>8</v>
      </c>
      <c r="V24" s="268">
        <v>0</v>
      </c>
      <c r="W24" s="53"/>
      <c r="X24" s="53"/>
      <c r="Y24" s="53"/>
      <c r="Z24" s="53"/>
      <c r="AA24" s="53"/>
      <c r="AB24" s="268">
        <v>0</v>
      </c>
      <c r="AC24" s="53">
        <f t="shared" si="3"/>
        <v>0</v>
      </c>
      <c r="AD24" s="53">
        <v>78</v>
      </c>
      <c r="AE24" s="53">
        <f t="shared" si="4"/>
        <v>31.2</v>
      </c>
      <c r="AF24" s="53"/>
      <c r="AG24" s="53">
        <f t="shared" si="5"/>
        <v>68.005</v>
      </c>
      <c r="AH24" s="100" t="s">
        <v>159</v>
      </c>
      <c r="AI24" s="53"/>
    </row>
    <row r="25" ht="14.25" spans="1:35">
      <c r="A25" s="83">
        <v>19</v>
      </c>
      <c r="B25" s="225" t="s">
        <v>485</v>
      </c>
      <c r="C25" s="226">
        <v>82.3</v>
      </c>
      <c r="D25" s="100">
        <v>19</v>
      </c>
      <c r="E25" s="53"/>
      <c r="F25" s="53"/>
      <c r="G25" s="227">
        <v>82.3</v>
      </c>
      <c r="H25" s="228">
        <f t="shared" si="0"/>
        <v>28.805</v>
      </c>
      <c r="I25" s="253">
        <v>100</v>
      </c>
      <c r="J25" s="254">
        <v>30</v>
      </c>
      <c r="K25" s="254">
        <v>20</v>
      </c>
      <c r="L25" s="53">
        <v>30</v>
      </c>
      <c r="M25" s="53">
        <v>80</v>
      </c>
      <c r="N25" s="231"/>
      <c r="O25" s="100"/>
      <c r="P25" s="231"/>
      <c r="Q25" s="53"/>
      <c r="R25" s="53"/>
      <c r="S25" s="53"/>
      <c r="T25" s="53">
        <f t="shared" si="1"/>
        <v>80</v>
      </c>
      <c r="U25" s="232">
        <f t="shared" si="2"/>
        <v>8</v>
      </c>
      <c r="V25" s="268">
        <v>0</v>
      </c>
      <c r="W25" s="53"/>
      <c r="X25" s="53"/>
      <c r="Y25" s="53"/>
      <c r="Z25" s="53"/>
      <c r="AA25" s="53"/>
      <c r="AB25" s="268">
        <v>0</v>
      </c>
      <c r="AC25" s="53">
        <f t="shared" si="3"/>
        <v>0</v>
      </c>
      <c r="AD25" s="53">
        <v>84</v>
      </c>
      <c r="AE25" s="53">
        <f t="shared" si="4"/>
        <v>33.6</v>
      </c>
      <c r="AF25" s="53"/>
      <c r="AG25" s="53">
        <f t="shared" si="5"/>
        <v>70.405</v>
      </c>
      <c r="AH25" s="100" t="s">
        <v>165</v>
      </c>
      <c r="AI25" s="53"/>
    </row>
    <row r="26" ht="14.25" spans="1:35">
      <c r="A26" s="83">
        <v>20</v>
      </c>
      <c r="B26" s="225" t="s">
        <v>486</v>
      </c>
      <c r="C26" s="226">
        <v>82.1</v>
      </c>
      <c r="D26" s="100">
        <v>20</v>
      </c>
      <c r="E26" s="53"/>
      <c r="F26" s="53"/>
      <c r="G26" s="227">
        <v>82.1</v>
      </c>
      <c r="H26" s="228">
        <f t="shared" si="0"/>
        <v>28.735</v>
      </c>
      <c r="I26" s="253">
        <v>100</v>
      </c>
      <c r="J26" s="254">
        <v>30</v>
      </c>
      <c r="K26" s="254">
        <v>20</v>
      </c>
      <c r="L26" s="53">
        <v>30</v>
      </c>
      <c r="M26" s="53">
        <v>80</v>
      </c>
      <c r="N26" s="231" t="s">
        <v>487</v>
      </c>
      <c r="O26" s="100"/>
      <c r="P26" s="231">
        <v>5</v>
      </c>
      <c r="Q26" s="53"/>
      <c r="R26" s="53"/>
      <c r="S26" s="53"/>
      <c r="T26" s="53">
        <f t="shared" si="1"/>
        <v>85</v>
      </c>
      <c r="U26" s="232">
        <f t="shared" si="2"/>
        <v>8.5</v>
      </c>
      <c r="V26" s="268">
        <v>0</v>
      </c>
      <c r="W26" s="53"/>
      <c r="X26" s="53"/>
      <c r="Y26" s="53"/>
      <c r="Z26" s="53"/>
      <c r="AA26" s="53"/>
      <c r="AB26" s="268">
        <v>0</v>
      </c>
      <c r="AC26" s="53">
        <f t="shared" si="3"/>
        <v>0</v>
      </c>
      <c r="AD26" s="53">
        <v>74</v>
      </c>
      <c r="AE26" s="53">
        <f t="shared" si="4"/>
        <v>29.6</v>
      </c>
      <c r="AF26" s="53">
        <v>10</v>
      </c>
      <c r="AG26" s="53">
        <f t="shared" si="5"/>
        <v>76.835</v>
      </c>
      <c r="AH26" s="100" t="s">
        <v>102</v>
      </c>
      <c r="AI26" s="53" t="s">
        <v>63</v>
      </c>
    </row>
    <row r="27" ht="14.25" spans="1:35">
      <c r="A27" s="83">
        <v>21</v>
      </c>
      <c r="B27" s="229" t="s">
        <v>488</v>
      </c>
      <c r="C27" s="230">
        <v>81.9</v>
      </c>
      <c r="D27" s="100">
        <v>21</v>
      </c>
      <c r="E27" s="232"/>
      <c r="F27" s="232"/>
      <c r="G27" s="231">
        <v>81.9</v>
      </c>
      <c r="H27" s="228">
        <f t="shared" si="0"/>
        <v>28.665</v>
      </c>
      <c r="I27" s="253">
        <v>100</v>
      </c>
      <c r="J27" s="254">
        <v>30</v>
      </c>
      <c r="K27" s="254">
        <v>20</v>
      </c>
      <c r="L27" s="53">
        <v>30</v>
      </c>
      <c r="M27" s="53">
        <v>80</v>
      </c>
      <c r="N27" s="256" t="s">
        <v>468</v>
      </c>
      <c r="O27" s="100"/>
      <c r="P27" s="231">
        <v>5</v>
      </c>
      <c r="Q27" s="53"/>
      <c r="R27" s="53"/>
      <c r="S27" s="53"/>
      <c r="T27" s="53">
        <f t="shared" si="1"/>
        <v>85</v>
      </c>
      <c r="U27" s="232">
        <f t="shared" si="2"/>
        <v>8.5</v>
      </c>
      <c r="V27" s="268">
        <v>0</v>
      </c>
      <c r="W27" s="53"/>
      <c r="X27" s="53"/>
      <c r="Y27" s="53"/>
      <c r="Z27" s="53"/>
      <c r="AA27" s="53"/>
      <c r="AB27" s="268">
        <v>0</v>
      </c>
      <c r="AC27" s="53">
        <f t="shared" si="3"/>
        <v>0</v>
      </c>
      <c r="AD27" s="53">
        <v>85</v>
      </c>
      <c r="AE27" s="53">
        <f t="shared" si="4"/>
        <v>34</v>
      </c>
      <c r="AF27" s="53">
        <v>10</v>
      </c>
      <c r="AG27" s="53">
        <f t="shared" si="5"/>
        <v>81.165</v>
      </c>
      <c r="AH27" s="100" t="s">
        <v>67</v>
      </c>
      <c r="AI27" s="53" t="s">
        <v>63</v>
      </c>
    </row>
    <row r="28" ht="14.25" spans="1:35">
      <c r="A28" s="83">
        <v>22</v>
      </c>
      <c r="B28" s="229" t="s">
        <v>489</v>
      </c>
      <c r="C28" s="230">
        <v>81.6</v>
      </c>
      <c r="D28" s="100">
        <v>22</v>
      </c>
      <c r="E28" s="232"/>
      <c r="F28" s="232"/>
      <c r="G28" s="231">
        <v>81.6</v>
      </c>
      <c r="H28" s="228">
        <f t="shared" si="0"/>
        <v>28.56</v>
      </c>
      <c r="I28" s="253">
        <v>100</v>
      </c>
      <c r="J28" s="254">
        <v>30</v>
      </c>
      <c r="K28" s="254">
        <v>20</v>
      </c>
      <c r="L28" s="53">
        <v>30</v>
      </c>
      <c r="M28" s="53">
        <v>80</v>
      </c>
      <c r="N28" s="256"/>
      <c r="O28" s="100"/>
      <c r="P28" s="231"/>
      <c r="Q28" s="53"/>
      <c r="R28" s="53"/>
      <c r="S28" s="53"/>
      <c r="T28" s="53">
        <f t="shared" si="1"/>
        <v>80</v>
      </c>
      <c r="U28" s="232">
        <f t="shared" si="2"/>
        <v>8</v>
      </c>
      <c r="V28" s="268">
        <v>0</v>
      </c>
      <c r="W28" s="53"/>
      <c r="X28" s="53"/>
      <c r="Y28" s="53"/>
      <c r="Z28" s="53"/>
      <c r="AA28" s="53"/>
      <c r="AB28" s="268">
        <v>0</v>
      </c>
      <c r="AC28" s="53">
        <f t="shared" si="3"/>
        <v>0</v>
      </c>
      <c r="AD28" s="53">
        <v>83</v>
      </c>
      <c r="AE28" s="53">
        <f t="shared" si="4"/>
        <v>33.2</v>
      </c>
      <c r="AF28" s="53">
        <v>10</v>
      </c>
      <c r="AG28" s="53">
        <f t="shared" si="5"/>
        <v>79.76</v>
      </c>
      <c r="AH28" s="100" t="s">
        <v>71</v>
      </c>
      <c r="AI28" s="53" t="s">
        <v>63</v>
      </c>
    </row>
    <row r="29" ht="14.25" spans="1:35">
      <c r="A29" s="83">
        <v>23</v>
      </c>
      <c r="B29" s="229" t="s">
        <v>490</v>
      </c>
      <c r="C29" s="230">
        <v>81.5</v>
      </c>
      <c r="D29" s="100">
        <v>24</v>
      </c>
      <c r="E29" s="53"/>
      <c r="F29" s="53"/>
      <c r="G29" s="227">
        <v>81.5</v>
      </c>
      <c r="H29" s="228">
        <f t="shared" si="0"/>
        <v>28.525</v>
      </c>
      <c r="I29" s="253">
        <v>100</v>
      </c>
      <c r="J29" s="254">
        <v>30</v>
      </c>
      <c r="K29" s="254">
        <v>20</v>
      </c>
      <c r="L29" s="53">
        <v>30</v>
      </c>
      <c r="M29" s="53">
        <v>80</v>
      </c>
      <c r="N29" s="231" t="s">
        <v>468</v>
      </c>
      <c r="O29" s="100"/>
      <c r="P29" s="231">
        <v>5</v>
      </c>
      <c r="Q29" s="53"/>
      <c r="R29" s="53"/>
      <c r="S29" s="53"/>
      <c r="T29" s="53">
        <f t="shared" si="1"/>
        <v>85</v>
      </c>
      <c r="U29" s="232">
        <f t="shared" si="2"/>
        <v>8.5</v>
      </c>
      <c r="V29" s="268">
        <v>0</v>
      </c>
      <c r="W29" s="53"/>
      <c r="X29" s="53"/>
      <c r="Y29" s="53"/>
      <c r="Z29" s="53"/>
      <c r="AA29" s="53"/>
      <c r="AB29" s="268">
        <v>0</v>
      </c>
      <c r="AC29" s="53">
        <f t="shared" si="3"/>
        <v>0</v>
      </c>
      <c r="AD29" s="53">
        <v>90</v>
      </c>
      <c r="AE29" s="53">
        <f t="shared" si="4"/>
        <v>36</v>
      </c>
      <c r="AF29" s="53"/>
      <c r="AG29" s="53">
        <f t="shared" si="5"/>
        <v>73.025</v>
      </c>
      <c r="AH29" s="100" t="s">
        <v>146</v>
      </c>
      <c r="AI29" s="53"/>
    </row>
    <row r="30" ht="14.25" spans="1:35">
      <c r="A30" s="233">
        <v>24</v>
      </c>
      <c r="B30" s="239" t="s">
        <v>491</v>
      </c>
      <c r="C30" s="240">
        <v>81.5</v>
      </c>
      <c r="D30" s="102">
        <v>23</v>
      </c>
      <c r="E30" s="241" t="s">
        <v>63</v>
      </c>
      <c r="F30" s="241"/>
      <c r="G30" s="236">
        <v>81.5</v>
      </c>
      <c r="H30" s="237">
        <f t="shared" si="0"/>
        <v>28.525</v>
      </c>
      <c r="I30" s="258">
        <v>100</v>
      </c>
      <c r="J30" s="259">
        <v>30</v>
      </c>
      <c r="K30" s="259">
        <v>20</v>
      </c>
      <c r="L30" s="64">
        <v>30</v>
      </c>
      <c r="M30" s="64">
        <v>80</v>
      </c>
      <c r="N30" s="260"/>
      <c r="O30" s="261"/>
      <c r="P30" s="260"/>
      <c r="Q30" s="241"/>
      <c r="R30" s="241"/>
      <c r="S30" s="241"/>
      <c r="T30" s="64">
        <f t="shared" si="1"/>
        <v>80</v>
      </c>
      <c r="U30" s="241">
        <f t="shared" si="2"/>
        <v>8</v>
      </c>
      <c r="V30" s="269">
        <v>0</v>
      </c>
      <c r="W30" s="241"/>
      <c r="X30" s="241"/>
      <c r="Y30" s="241"/>
      <c r="Z30" s="241"/>
      <c r="AA30" s="241"/>
      <c r="AB30" s="269">
        <v>0</v>
      </c>
      <c r="AC30" s="64">
        <f t="shared" si="3"/>
        <v>0</v>
      </c>
      <c r="AD30" s="64">
        <v>87</v>
      </c>
      <c r="AE30" s="64">
        <f t="shared" si="4"/>
        <v>34.8</v>
      </c>
      <c r="AF30" s="64">
        <v>10</v>
      </c>
      <c r="AG30" s="64">
        <f t="shared" si="5"/>
        <v>81.325</v>
      </c>
      <c r="AH30" s="102" t="s">
        <v>61</v>
      </c>
      <c r="AI30" s="64" t="s">
        <v>63</v>
      </c>
    </row>
    <row r="31" ht="14.25" spans="1:35">
      <c r="A31" s="83">
        <v>25</v>
      </c>
      <c r="B31" s="229" t="s">
        <v>492</v>
      </c>
      <c r="C31" s="230">
        <v>81</v>
      </c>
      <c r="D31" s="100">
        <v>25</v>
      </c>
      <c r="E31" s="232"/>
      <c r="F31" s="232"/>
      <c r="G31" s="227">
        <v>81</v>
      </c>
      <c r="H31" s="228">
        <f t="shared" si="0"/>
        <v>28.35</v>
      </c>
      <c r="I31" s="253">
        <v>100</v>
      </c>
      <c r="J31" s="254">
        <v>30</v>
      </c>
      <c r="K31" s="254">
        <v>20</v>
      </c>
      <c r="L31" s="53">
        <v>30</v>
      </c>
      <c r="M31" s="53">
        <v>80</v>
      </c>
      <c r="N31" s="231" t="s">
        <v>468</v>
      </c>
      <c r="O31" s="100"/>
      <c r="P31" s="231">
        <v>5</v>
      </c>
      <c r="Q31" s="53"/>
      <c r="R31" s="53"/>
      <c r="S31" s="53"/>
      <c r="T31" s="53">
        <f t="shared" si="1"/>
        <v>85</v>
      </c>
      <c r="U31" s="232">
        <f t="shared" si="2"/>
        <v>8.5</v>
      </c>
      <c r="V31" s="268">
        <v>0</v>
      </c>
      <c r="W31" s="53"/>
      <c r="X31" s="53"/>
      <c r="Y31" s="53"/>
      <c r="Z31" s="53"/>
      <c r="AA31" s="53"/>
      <c r="AB31" s="268">
        <v>0</v>
      </c>
      <c r="AC31" s="53">
        <f t="shared" si="3"/>
        <v>0</v>
      </c>
      <c r="AD31" s="53">
        <v>85</v>
      </c>
      <c r="AE31" s="53">
        <f t="shared" si="4"/>
        <v>34</v>
      </c>
      <c r="AF31" s="53">
        <v>10</v>
      </c>
      <c r="AG31" s="53">
        <f t="shared" si="5"/>
        <v>80.85</v>
      </c>
      <c r="AH31" s="100" t="s">
        <v>49</v>
      </c>
      <c r="AI31" s="53" t="s">
        <v>55</v>
      </c>
    </row>
    <row r="32" ht="14.25" spans="1:35">
      <c r="A32" s="83">
        <v>26</v>
      </c>
      <c r="B32" s="229" t="s">
        <v>493</v>
      </c>
      <c r="C32" s="230">
        <v>80.9</v>
      </c>
      <c r="D32" s="100">
        <v>26</v>
      </c>
      <c r="E32" s="53"/>
      <c r="F32" s="53"/>
      <c r="G32" s="231">
        <v>80.9</v>
      </c>
      <c r="H32" s="228">
        <f t="shared" si="0"/>
        <v>28.315</v>
      </c>
      <c r="I32" s="253">
        <v>100</v>
      </c>
      <c r="J32" s="254">
        <v>30</v>
      </c>
      <c r="K32" s="254">
        <v>20</v>
      </c>
      <c r="L32" s="53">
        <v>30</v>
      </c>
      <c r="M32" s="53">
        <v>80</v>
      </c>
      <c r="N32" s="231"/>
      <c r="O32" s="100"/>
      <c r="P32" s="231"/>
      <c r="Q32" s="53"/>
      <c r="R32" s="53"/>
      <c r="S32" s="53"/>
      <c r="T32" s="53">
        <f t="shared" si="1"/>
        <v>80</v>
      </c>
      <c r="U32" s="232">
        <f t="shared" si="2"/>
        <v>8</v>
      </c>
      <c r="V32" s="268">
        <v>0</v>
      </c>
      <c r="W32" s="53"/>
      <c r="X32" s="53"/>
      <c r="Y32" s="53"/>
      <c r="Z32" s="53"/>
      <c r="AA32" s="53"/>
      <c r="AB32" s="268">
        <v>0</v>
      </c>
      <c r="AC32" s="53">
        <f t="shared" si="3"/>
        <v>0</v>
      </c>
      <c r="AD32" s="53">
        <v>90</v>
      </c>
      <c r="AE32" s="53">
        <f t="shared" si="4"/>
        <v>36</v>
      </c>
      <c r="AF32" s="53"/>
      <c r="AG32" s="53">
        <f t="shared" si="5"/>
        <v>72.315</v>
      </c>
      <c r="AH32" s="100" t="s">
        <v>148</v>
      </c>
      <c r="AI32" s="53"/>
    </row>
    <row r="33" ht="14.25" spans="1:35">
      <c r="A33" s="83">
        <v>27</v>
      </c>
      <c r="B33" s="229" t="s">
        <v>494</v>
      </c>
      <c r="C33" s="230">
        <v>80.8</v>
      </c>
      <c r="D33" s="100">
        <v>27</v>
      </c>
      <c r="E33" s="53"/>
      <c r="F33" s="53"/>
      <c r="G33" s="231">
        <v>80.8</v>
      </c>
      <c r="H33" s="228">
        <f t="shared" si="0"/>
        <v>28.28</v>
      </c>
      <c r="I33" s="253">
        <v>100</v>
      </c>
      <c r="J33" s="254">
        <v>30</v>
      </c>
      <c r="K33" s="254">
        <v>20</v>
      </c>
      <c r="L33" s="53">
        <v>30</v>
      </c>
      <c r="M33" s="53">
        <v>80</v>
      </c>
      <c r="N33" s="231"/>
      <c r="O33" s="100"/>
      <c r="P33" s="255"/>
      <c r="Q33" s="53"/>
      <c r="R33" s="53"/>
      <c r="S33" s="53"/>
      <c r="T33" s="53">
        <f t="shared" si="1"/>
        <v>80</v>
      </c>
      <c r="U33" s="232">
        <f t="shared" si="2"/>
        <v>8</v>
      </c>
      <c r="V33" s="268">
        <v>0</v>
      </c>
      <c r="W33" s="53"/>
      <c r="X33" s="53"/>
      <c r="Y33" s="53"/>
      <c r="Z33" s="53"/>
      <c r="AA33" s="53"/>
      <c r="AB33" s="268">
        <v>0</v>
      </c>
      <c r="AC33" s="53">
        <f t="shared" si="3"/>
        <v>0</v>
      </c>
      <c r="AD33" s="53">
        <v>81</v>
      </c>
      <c r="AE33" s="53">
        <f t="shared" si="4"/>
        <v>32.4</v>
      </c>
      <c r="AF33" s="53"/>
      <c r="AG33" s="53">
        <f t="shared" si="5"/>
        <v>68.68</v>
      </c>
      <c r="AH33" s="100" t="s">
        <v>144</v>
      </c>
      <c r="AI33" s="53"/>
    </row>
    <row r="34" ht="14.25" spans="1:35">
      <c r="A34" s="83">
        <v>28</v>
      </c>
      <c r="B34" s="225" t="s">
        <v>495</v>
      </c>
      <c r="C34" s="226">
        <v>80.6</v>
      </c>
      <c r="D34" s="100">
        <v>28</v>
      </c>
      <c r="E34" s="53"/>
      <c r="F34" s="53"/>
      <c r="G34" s="227">
        <v>80.6</v>
      </c>
      <c r="H34" s="228">
        <f t="shared" si="0"/>
        <v>28.21</v>
      </c>
      <c r="I34" s="253">
        <v>100</v>
      </c>
      <c r="J34" s="254">
        <v>30</v>
      </c>
      <c r="K34" s="254">
        <v>20</v>
      </c>
      <c r="L34" s="53">
        <v>30</v>
      </c>
      <c r="M34" s="53">
        <v>80</v>
      </c>
      <c r="N34" s="231" t="s">
        <v>496</v>
      </c>
      <c r="O34" s="100"/>
      <c r="P34" s="231">
        <v>8</v>
      </c>
      <c r="Q34" s="53"/>
      <c r="R34" s="53"/>
      <c r="S34" s="53"/>
      <c r="T34" s="53">
        <f t="shared" si="1"/>
        <v>88</v>
      </c>
      <c r="U34" s="232">
        <f t="shared" si="2"/>
        <v>8.8</v>
      </c>
      <c r="V34" s="268">
        <v>0</v>
      </c>
      <c r="W34" s="53"/>
      <c r="X34" s="53"/>
      <c r="Y34" s="53"/>
      <c r="Z34" s="53"/>
      <c r="AA34" s="53"/>
      <c r="AB34" s="268">
        <v>0</v>
      </c>
      <c r="AC34" s="53">
        <f t="shared" si="3"/>
        <v>0</v>
      </c>
      <c r="AD34" s="53">
        <v>81</v>
      </c>
      <c r="AE34" s="53">
        <f t="shared" si="4"/>
        <v>32.4</v>
      </c>
      <c r="AF34" s="53">
        <v>10</v>
      </c>
      <c r="AG34" s="53">
        <f t="shared" si="5"/>
        <v>79.41</v>
      </c>
      <c r="AH34" s="100" t="s">
        <v>86</v>
      </c>
      <c r="AI34" s="53" t="s">
        <v>55</v>
      </c>
    </row>
    <row r="35" ht="14.25" spans="1:35">
      <c r="A35" s="83">
        <v>29</v>
      </c>
      <c r="B35" s="229" t="s">
        <v>497</v>
      </c>
      <c r="C35" s="230">
        <v>80.6</v>
      </c>
      <c r="D35" s="100">
        <v>29</v>
      </c>
      <c r="E35" s="232"/>
      <c r="F35" s="232"/>
      <c r="G35" s="231">
        <v>80.6</v>
      </c>
      <c r="H35" s="228">
        <f t="shared" si="0"/>
        <v>28.21</v>
      </c>
      <c r="I35" s="253">
        <v>100</v>
      </c>
      <c r="J35" s="254">
        <v>30</v>
      </c>
      <c r="K35" s="254">
        <v>20</v>
      </c>
      <c r="L35" s="53">
        <v>30</v>
      </c>
      <c r="M35" s="53">
        <v>80</v>
      </c>
      <c r="N35" s="256" t="s">
        <v>477</v>
      </c>
      <c r="O35" s="100"/>
      <c r="P35" s="231">
        <v>5</v>
      </c>
      <c r="Q35" s="53"/>
      <c r="R35" s="53"/>
      <c r="S35" s="53"/>
      <c r="T35" s="53">
        <f t="shared" si="1"/>
        <v>85</v>
      </c>
      <c r="U35" s="232">
        <f t="shared" si="2"/>
        <v>8.5</v>
      </c>
      <c r="V35" s="268">
        <v>0</v>
      </c>
      <c r="W35" s="53"/>
      <c r="X35" s="53"/>
      <c r="Y35" s="53"/>
      <c r="Z35" s="53"/>
      <c r="AA35" s="53"/>
      <c r="AB35" s="268">
        <v>0</v>
      </c>
      <c r="AC35" s="53">
        <f t="shared" si="3"/>
        <v>0</v>
      </c>
      <c r="AD35" s="53">
        <v>78</v>
      </c>
      <c r="AE35" s="53">
        <f t="shared" si="4"/>
        <v>31.2</v>
      </c>
      <c r="AF35" s="53">
        <v>10</v>
      </c>
      <c r="AG35" s="53">
        <f t="shared" si="5"/>
        <v>77.91</v>
      </c>
      <c r="AH35" s="100" t="s">
        <v>98</v>
      </c>
      <c r="AI35" s="53" t="s">
        <v>55</v>
      </c>
    </row>
    <row r="36" ht="14.25" spans="1:35">
      <c r="A36" s="83">
        <v>30</v>
      </c>
      <c r="B36" s="229" t="s">
        <v>498</v>
      </c>
      <c r="C36" s="230">
        <v>79.8</v>
      </c>
      <c r="D36" s="100">
        <v>30</v>
      </c>
      <c r="E36" s="53"/>
      <c r="F36" s="53"/>
      <c r="G36" s="227">
        <v>79.8</v>
      </c>
      <c r="H36" s="228">
        <f t="shared" si="0"/>
        <v>27.93</v>
      </c>
      <c r="I36" s="253">
        <v>100</v>
      </c>
      <c r="J36" s="254">
        <v>30</v>
      </c>
      <c r="K36" s="254">
        <v>20</v>
      </c>
      <c r="L36" s="53">
        <v>30</v>
      </c>
      <c r="M36" s="53">
        <v>80</v>
      </c>
      <c r="N36" s="231" t="s">
        <v>468</v>
      </c>
      <c r="O36" s="100"/>
      <c r="P36" s="231">
        <v>5</v>
      </c>
      <c r="Q36" s="53"/>
      <c r="R36" s="53"/>
      <c r="S36" s="53"/>
      <c r="T36" s="53">
        <f t="shared" si="1"/>
        <v>85</v>
      </c>
      <c r="U36" s="232">
        <f t="shared" si="2"/>
        <v>8.5</v>
      </c>
      <c r="V36" s="268">
        <v>0</v>
      </c>
      <c r="W36" s="53"/>
      <c r="X36" s="53"/>
      <c r="Y36" s="53"/>
      <c r="Z36" s="53"/>
      <c r="AA36" s="53"/>
      <c r="AB36" s="268">
        <v>0</v>
      </c>
      <c r="AC36" s="53">
        <f t="shared" si="3"/>
        <v>0</v>
      </c>
      <c r="AD36" s="53">
        <v>78</v>
      </c>
      <c r="AE36" s="53">
        <f t="shared" si="4"/>
        <v>31.2</v>
      </c>
      <c r="AF36" s="53">
        <v>10</v>
      </c>
      <c r="AG36" s="53">
        <f t="shared" si="5"/>
        <v>77.63</v>
      </c>
      <c r="AH36" s="100" t="s">
        <v>75</v>
      </c>
      <c r="AI36" s="53" t="s">
        <v>55</v>
      </c>
    </row>
    <row r="37" ht="14.25" spans="1:35">
      <c r="A37" s="83">
        <v>31</v>
      </c>
      <c r="B37" s="229" t="s">
        <v>499</v>
      </c>
      <c r="C37" s="230">
        <v>79.7</v>
      </c>
      <c r="D37" s="100">
        <v>31</v>
      </c>
      <c r="E37" s="232"/>
      <c r="F37" s="232"/>
      <c r="G37" s="231">
        <v>79.7</v>
      </c>
      <c r="H37" s="228">
        <f t="shared" si="0"/>
        <v>27.895</v>
      </c>
      <c r="I37" s="253">
        <v>100</v>
      </c>
      <c r="J37" s="254">
        <v>30</v>
      </c>
      <c r="K37" s="254">
        <v>20</v>
      </c>
      <c r="L37" s="53">
        <v>30</v>
      </c>
      <c r="M37" s="53">
        <v>80</v>
      </c>
      <c r="N37" s="256"/>
      <c r="O37" s="100"/>
      <c r="P37" s="231"/>
      <c r="Q37" s="53"/>
      <c r="R37" s="53"/>
      <c r="S37" s="53"/>
      <c r="T37" s="53">
        <f t="shared" si="1"/>
        <v>80</v>
      </c>
      <c r="U37" s="232">
        <f t="shared" si="2"/>
        <v>8</v>
      </c>
      <c r="V37" s="268">
        <v>0</v>
      </c>
      <c r="W37" s="53"/>
      <c r="X37" s="53"/>
      <c r="Y37" s="53"/>
      <c r="Z37" s="53"/>
      <c r="AA37" s="53"/>
      <c r="AB37" s="268">
        <v>0</v>
      </c>
      <c r="AC37" s="53">
        <f t="shared" si="3"/>
        <v>0</v>
      </c>
      <c r="AD37" s="53">
        <v>81</v>
      </c>
      <c r="AE37" s="53">
        <f t="shared" si="4"/>
        <v>32.4</v>
      </c>
      <c r="AF37" s="53">
        <v>10</v>
      </c>
      <c r="AG37" s="53">
        <f t="shared" si="5"/>
        <v>78.295</v>
      </c>
      <c r="AH37" s="100" t="s">
        <v>96</v>
      </c>
      <c r="AI37" s="53" t="s">
        <v>55</v>
      </c>
    </row>
    <row r="38" ht="14.25" spans="1:35">
      <c r="A38" s="83">
        <v>32</v>
      </c>
      <c r="B38" s="229" t="s">
        <v>500</v>
      </c>
      <c r="C38" s="230">
        <v>79.2</v>
      </c>
      <c r="D38" s="100">
        <v>32</v>
      </c>
      <c r="E38" s="53"/>
      <c r="F38" s="53"/>
      <c r="G38" s="231">
        <v>79.2</v>
      </c>
      <c r="H38" s="228">
        <f t="shared" si="0"/>
        <v>27.72</v>
      </c>
      <c r="I38" s="253">
        <v>100</v>
      </c>
      <c r="J38" s="254">
        <v>30</v>
      </c>
      <c r="K38" s="254">
        <v>20</v>
      </c>
      <c r="L38" s="53">
        <v>30</v>
      </c>
      <c r="M38" s="53">
        <v>80</v>
      </c>
      <c r="N38" s="256"/>
      <c r="O38" s="100"/>
      <c r="P38" s="231"/>
      <c r="Q38" s="53"/>
      <c r="R38" s="53"/>
      <c r="S38" s="53"/>
      <c r="T38" s="53">
        <f t="shared" si="1"/>
        <v>80</v>
      </c>
      <c r="U38" s="232">
        <f t="shared" si="2"/>
        <v>8</v>
      </c>
      <c r="V38" s="268">
        <v>0</v>
      </c>
      <c r="W38" s="53"/>
      <c r="X38" s="53"/>
      <c r="Y38" s="53"/>
      <c r="Z38" s="53"/>
      <c r="AA38" s="53"/>
      <c r="AB38" s="268">
        <v>0</v>
      </c>
      <c r="AC38" s="53">
        <f t="shared" si="3"/>
        <v>0</v>
      </c>
      <c r="AD38" s="53">
        <v>85</v>
      </c>
      <c r="AE38" s="53">
        <f t="shared" si="4"/>
        <v>34</v>
      </c>
      <c r="AF38" s="53"/>
      <c r="AG38" s="53">
        <f t="shared" si="5"/>
        <v>69.72</v>
      </c>
      <c r="AH38" s="100" t="s">
        <v>153</v>
      </c>
      <c r="AI38" s="232"/>
    </row>
    <row r="39" ht="14.25" spans="1:35">
      <c r="A39" s="83">
        <v>33</v>
      </c>
      <c r="B39" s="225" t="s">
        <v>501</v>
      </c>
      <c r="C39" s="226">
        <v>78.9</v>
      </c>
      <c r="D39" s="100">
        <v>33</v>
      </c>
      <c r="E39" s="53"/>
      <c r="F39" s="53"/>
      <c r="G39" s="231">
        <v>78.9</v>
      </c>
      <c r="H39" s="228">
        <f t="shared" si="0"/>
        <v>27.615</v>
      </c>
      <c r="I39" s="253">
        <v>100</v>
      </c>
      <c r="J39" s="254">
        <v>30</v>
      </c>
      <c r="K39" s="254">
        <v>20</v>
      </c>
      <c r="L39" s="53">
        <v>30</v>
      </c>
      <c r="M39" s="53">
        <v>80</v>
      </c>
      <c r="N39" s="231" t="s">
        <v>502</v>
      </c>
      <c r="O39" s="100"/>
      <c r="P39" s="231">
        <v>5</v>
      </c>
      <c r="Q39" s="53"/>
      <c r="R39" s="53"/>
      <c r="S39" s="53"/>
      <c r="T39" s="53">
        <f t="shared" si="1"/>
        <v>85</v>
      </c>
      <c r="U39" s="232">
        <f t="shared" si="2"/>
        <v>8.5</v>
      </c>
      <c r="V39" s="268">
        <v>0</v>
      </c>
      <c r="W39" s="53"/>
      <c r="X39" s="53"/>
      <c r="Y39" s="53"/>
      <c r="Z39" s="53"/>
      <c r="AA39" s="53"/>
      <c r="AB39" s="268">
        <v>0</v>
      </c>
      <c r="AC39" s="53">
        <f t="shared" si="3"/>
        <v>0</v>
      </c>
      <c r="AD39" s="53">
        <v>90</v>
      </c>
      <c r="AE39" s="53">
        <f t="shared" si="4"/>
        <v>36</v>
      </c>
      <c r="AF39" s="53"/>
      <c r="AG39" s="53">
        <f t="shared" si="5"/>
        <v>72.115</v>
      </c>
      <c r="AH39" s="100" t="s">
        <v>112</v>
      </c>
      <c r="AI39" s="53"/>
    </row>
    <row r="40" ht="14.25" spans="1:35">
      <c r="A40" s="83">
        <v>34</v>
      </c>
      <c r="B40" s="229" t="s">
        <v>503</v>
      </c>
      <c r="C40" s="230">
        <v>78.3</v>
      </c>
      <c r="D40" s="100">
        <v>34</v>
      </c>
      <c r="E40" s="53"/>
      <c r="F40" s="53"/>
      <c r="G40" s="231">
        <v>78.3</v>
      </c>
      <c r="H40" s="228">
        <f t="shared" si="0"/>
        <v>27.405</v>
      </c>
      <c r="I40" s="253">
        <v>100</v>
      </c>
      <c r="J40" s="254">
        <v>30</v>
      </c>
      <c r="K40" s="254">
        <v>20</v>
      </c>
      <c r="L40" s="53">
        <v>30</v>
      </c>
      <c r="M40" s="53">
        <v>80</v>
      </c>
      <c r="N40" s="256"/>
      <c r="O40" s="100"/>
      <c r="P40" s="231"/>
      <c r="Q40" s="53"/>
      <c r="R40" s="53"/>
      <c r="S40" s="53"/>
      <c r="T40" s="53">
        <f t="shared" si="1"/>
        <v>80</v>
      </c>
      <c r="U40" s="232">
        <f t="shared" si="2"/>
        <v>8</v>
      </c>
      <c r="V40" s="268">
        <v>0</v>
      </c>
      <c r="W40" s="53"/>
      <c r="X40" s="53"/>
      <c r="Y40" s="53"/>
      <c r="Z40" s="53"/>
      <c r="AA40" s="53"/>
      <c r="AB40" s="268">
        <v>0</v>
      </c>
      <c r="AC40" s="53">
        <f t="shared" si="3"/>
        <v>0</v>
      </c>
      <c r="AD40" s="53">
        <v>90</v>
      </c>
      <c r="AE40" s="53">
        <f t="shared" si="4"/>
        <v>36</v>
      </c>
      <c r="AF40" s="53">
        <v>10</v>
      </c>
      <c r="AG40" s="53">
        <f t="shared" si="5"/>
        <v>81.405</v>
      </c>
      <c r="AH40" s="100" t="s">
        <v>59</v>
      </c>
      <c r="AI40" s="232" t="s">
        <v>55</v>
      </c>
    </row>
    <row r="41" ht="14.25" spans="1:35">
      <c r="A41" s="242">
        <v>35</v>
      </c>
      <c r="B41" s="243" t="s">
        <v>504</v>
      </c>
      <c r="C41" s="244">
        <v>78.1</v>
      </c>
      <c r="D41" s="104">
        <v>35</v>
      </c>
      <c r="E41" s="71"/>
      <c r="F41" s="71"/>
      <c r="G41" s="245">
        <v>78.1</v>
      </c>
      <c r="H41" s="246">
        <f t="shared" si="0"/>
        <v>27.335</v>
      </c>
      <c r="I41" s="262">
        <v>100</v>
      </c>
      <c r="J41" s="263">
        <v>30</v>
      </c>
      <c r="K41" s="263">
        <v>20</v>
      </c>
      <c r="L41" s="71">
        <v>30</v>
      </c>
      <c r="M41" s="71">
        <v>80</v>
      </c>
      <c r="N41" s="264"/>
      <c r="O41" s="104"/>
      <c r="P41" s="245"/>
      <c r="Q41" s="71"/>
      <c r="R41" s="71"/>
      <c r="S41" s="71"/>
      <c r="T41" s="71">
        <f t="shared" si="1"/>
        <v>80</v>
      </c>
      <c r="U41" s="249">
        <f t="shared" si="2"/>
        <v>8</v>
      </c>
      <c r="V41" s="270">
        <v>0</v>
      </c>
      <c r="W41" s="71"/>
      <c r="X41" s="71"/>
      <c r="Y41" s="71"/>
      <c r="Z41" s="71"/>
      <c r="AA41" s="71"/>
      <c r="AB41" s="270">
        <v>0</v>
      </c>
      <c r="AC41" s="71">
        <f t="shared" si="3"/>
        <v>0</v>
      </c>
      <c r="AD41" s="71">
        <v>62</v>
      </c>
      <c r="AE41" s="71">
        <f t="shared" si="4"/>
        <v>24.8</v>
      </c>
      <c r="AF41" s="71">
        <v>10</v>
      </c>
      <c r="AG41" s="71">
        <f t="shared" si="5"/>
        <v>70.135</v>
      </c>
      <c r="AH41" s="104" t="s">
        <v>163</v>
      </c>
      <c r="AI41" s="71" t="s">
        <v>505</v>
      </c>
    </row>
    <row r="42" ht="14.25" spans="1:35">
      <c r="A42" s="83">
        <v>36</v>
      </c>
      <c r="B42" s="229" t="s">
        <v>506</v>
      </c>
      <c r="C42" s="230">
        <v>77.9</v>
      </c>
      <c r="D42" s="100">
        <v>36</v>
      </c>
      <c r="E42" s="53"/>
      <c r="F42" s="53"/>
      <c r="G42" s="231">
        <v>77.9</v>
      </c>
      <c r="H42" s="228">
        <f t="shared" si="0"/>
        <v>27.265</v>
      </c>
      <c r="I42" s="253">
        <v>100</v>
      </c>
      <c r="J42" s="254">
        <v>30</v>
      </c>
      <c r="K42" s="254">
        <v>20</v>
      </c>
      <c r="L42" s="53">
        <v>30</v>
      </c>
      <c r="M42" s="53">
        <v>80</v>
      </c>
      <c r="N42" s="256"/>
      <c r="O42" s="100"/>
      <c r="P42" s="231"/>
      <c r="Q42" s="53"/>
      <c r="R42" s="53"/>
      <c r="S42" s="53"/>
      <c r="T42" s="53">
        <f t="shared" si="1"/>
        <v>80</v>
      </c>
      <c r="U42" s="232">
        <f t="shared" si="2"/>
        <v>8</v>
      </c>
      <c r="V42" s="268">
        <v>0</v>
      </c>
      <c r="W42" s="53"/>
      <c r="X42" s="53"/>
      <c r="Y42" s="53"/>
      <c r="Z42" s="53"/>
      <c r="AA42" s="53"/>
      <c r="AB42" s="268">
        <v>0</v>
      </c>
      <c r="AC42" s="53">
        <f t="shared" si="3"/>
        <v>0</v>
      </c>
      <c r="AD42" s="53">
        <v>87</v>
      </c>
      <c r="AE42" s="53">
        <f t="shared" si="4"/>
        <v>34.8</v>
      </c>
      <c r="AF42" s="53">
        <v>10</v>
      </c>
      <c r="AG42" s="53">
        <f t="shared" si="5"/>
        <v>80.065</v>
      </c>
      <c r="AH42" s="100" t="s">
        <v>77</v>
      </c>
      <c r="AI42" s="53" t="s">
        <v>55</v>
      </c>
    </row>
    <row r="43" ht="14.25" spans="1:35">
      <c r="A43" s="83">
        <v>37</v>
      </c>
      <c r="B43" s="229" t="s">
        <v>507</v>
      </c>
      <c r="C43" s="230">
        <v>77.7</v>
      </c>
      <c r="D43" s="100">
        <v>37</v>
      </c>
      <c r="E43" s="53"/>
      <c r="F43" s="53"/>
      <c r="G43" s="227">
        <v>77.7</v>
      </c>
      <c r="H43" s="228">
        <f t="shared" si="0"/>
        <v>27.195</v>
      </c>
      <c r="I43" s="253">
        <v>100</v>
      </c>
      <c r="J43" s="254">
        <v>30</v>
      </c>
      <c r="K43" s="254">
        <v>20</v>
      </c>
      <c r="L43" s="53">
        <v>30</v>
      </c>
      <c r="M43" s="53">
        <v>80</v>
      </c>
      <c r="N43" s="231"/>
      <c r="O43" s="100"/>
      <c r="P43" s="231"/>
      <c r="Q43" s="53"/>
      <c r="R43" s="53"/>
      <c r="S43" s="53"/>
      <c r="T43" s="53">
        <f t="shared" si="1"/>
        <v>80</v>
      </c>
      <c r="U43" s="232">
        <f t="shared" si="2"/>
        <v>8</v>
      </c>
      <c r="V43" s="268">
        <v>0</v>
      </c>
      <c r="W43" s="53"/>
      <c r="X43" s="53"/>
      <c r="Y43" s="53"/>
      <c r="Z43" s="53"/>
      <c r="AA43" s="53"/>
      <c r="AB43" s="268">
        <v>0</v>
      </c>
      <c r="AC43" s="53">
        <f t="shared" si="3"/>
        <v>0</v>
      </c>
      <c r="AD43" s="53">
        <v>91</v>
      </c>
      <c r="AE43" s="53">
        <f t="shared" si="4"/>
        <v>36.4</v>
      </c>
      <c r="AF43" s="53">
        <v>10</v>
      </c>
      <c r="AG43" s="53">
        <f t="shared" si="5"/>
        <v>81.595</v>
      </c>
      <c r="AH43" s="100" t="s">
        <v>57</v>
      </c>
      <c r="AI43" s="53" t="s">
        <v>55</v>
      </c>
    </row>
    <row r="44" ht="14.25" spans="1:35">
      <c r="A44" s="83">
        <v>38</v>
      </c>
      <c r="B44" s="229" t="s">
        <v>508</v>
      </c>
      <c r="C44" s="230">
        <v>77.6</v>
      </c>
      <c r="D44" s="100">
        <v>38</v>
      </c>
      <c r="E44" s="232"/>
      <c r="F44" s="232"/>
      <c r="G44" s="231">
        <v>77.6</v>
      </c>
      <c r="H44" s="228">
        <f t="shared" si="0"/>
        <v>27.16</v>
      </c>
      <c r="I44" s="253">
        <v>100</v>
      </c>
      <c r="J44" s="254">
        <v>30</v>
      </c>
      <c r="K44" s="254">
        <v>20</v>
      </c>
      <c r="L44" s="53">
        <v>30</v>
      </c>
      <c r="M44" s="53">
        <v>80</v>
      </c>
      <c r="N44" s="256"/>
      <c r="O44" s="257"/>
      <c r="P44" s="231"/>
      <c r="Q44" s="232"/>
      <c r="R44" s="232"/>
      <c r="S44" s="232"/>
      <c r="T44" s="53">
        <f t="shared" si="1"/>
        <v>80</v>
      </c>
      <c r="U44" s="232">
        <f t="shared" si="2"/>
        <v>8</v>
      </c>
      <c r="V44" s="268">
        <v>0</v>
      </c>
      <c r="W44" s="232"/>
      <c r="X44" s="232"/>
      <c r="Y44" s="232"/>
      <c r="Z44" s="232"/>
      <c r="AA44" s="232"/>
      <c r="AB44" s="268">
        <v>0</v>
      </c>
      <c r="AC44" s="53">
        <f t="shared" si="3"/>
        <v>0</v>
      </c>
      <c r="AD44" s="53">
        <v>72</v>
      </c>
      <c r="AE44" s="53">
        <f t="shared" si="4"/>
        <v>28.8</v>
      </c>
      <c r="AF44" s="53">
        <v>10</v>
      </c>
      <c r="AG44" s="53">
        <f t="shared" si="5"/>
        <v>73.96</v>
      </c>
      <c r="AH44" s="100" t="s">
        <v>119</v>
      </c>
      <c r="AI44" s="53" t="s">
        <v>55</v>
      </c>
    </row>
    <row r="45" ht="14.25" spans="1:35">
      <c r="A45" s="233">
        <v>39</v>
      </c>
      <c r="B45" s="239" t="s">
        <v>509</v>
      </c>
      <c r="C45" s="240">
        <v>77.6</v>
      </c>
      <c r="D45" s="102">
        <v>39</v>
      </c>
      <c r="E45" s="64" t="s">
        <v>55</v>
      </c>
      <c r="F45" s="64"/>
      <c r="G45" s="236">
        <v>77.6</v>
      </c>
      <c r="H45" s="237">
        <f t="shared" si="0"/>
        <v>27.16</v>
      </c>
      <c r="I45" s="258">
        <v>100</v>
      </c>
      <c r="J45" s="259">
        <v>30</v>
      </c>
      <c r="K45" s="259">
        <v>20</v>
      </c>
      <c r="L45" s="64">
        <v>30</v>
      </c>
      <c r="M45" s="64">
        <v>80</v>
      </c>
      <c r="N45" s="236"/>
      <c r="O45" s="102"/>
      <c r="P45" s="236"/>
      <c r="Q45" s="64"/>
      <c r="R45" s="64"/>
      <c r="S45" s="64"/>
      <c r="T45" s="64">
        <f t="shared" si="1"/>
        <v>80</v>
      </c>
      <c r="U45" s="241">
        <f t="shared" si="2"/>
        <v>8</v>
      </c>
      <c r="V45" s="269">
        <v>0</v>
      </c>
      <c r="W45" s="64"/>
      <c r="X45" s="64"/>
      <c r="Y45" s="64"/>
      <c r="Z45" s="64"/>
      <c r="AA45" s="64"/>
      <c r="AB45" s="269">
        <v>0</v>
      </c>
      <c r="AC45" s="64">
        <f t="shared" si="3"/>
        <v>0</v>
      </c>
      <c r="AD45" s="64">
        <v>77</v>
      </c>
      <c r="AE45" s="64">
        <f t="shared" si="4"/>
        <v>30.8</v>
      </c>
      <c r="AF45" s="64"/>
      <c r="AG45" s="64">
        <f t="shared" si="5"/>
        <v>65.96</v>
      </c>
      <c r="AH45" s="102" t="s">
        <v>171</v>
      </c>
      <c r="AI45" s="241"/>
    </row>
    <row r="46" ht="14.25" spans="1:35">
      <c r="A46" s="242">
        <v>40</v>
      </c>
      <c r="B46" s="247" t="s">
        <v>510</v>
      </c>
      <c r="C46" s="248">
        <v>77.3</v>
      </c>
      <c r="D46" s="104">
        <v>40</v>
      </c>
      <c r="E46" s="249"/>
      <c r="F46" s="249"/>
      <c r="G46" s="245">
        <v>77.3</v>
      </c>
      <c r="H46" s="246">
        <f t="shared" si="0"/>
        <v>27.055</v>
      </c>
      <c r="I46" s="262">
        <v>100</v>
      </c>
      <c r="J46" s="263">
        <v>30</v>
      </c>
      <c r="K46" s="263">
        <v>20</v>
      </c>
      <c r="L46" s="71">
        <v>30</v>
      </c>
      <c r="M46" s="71">
        <v>80</v>
      </c>
      <c r="N46" s="245"/>
      <c r="O46" s="104"/>
      <c r="P46" s="245"/>
      <c r="Q46" s="71"/>
      <c r="R46" s="71"/>
      <c r="S46" s="71"/>
      <c r="T46" s="71">
        <f t="shared" si="1"/>
        <v>80</v>
      </c>
      <c r="U46" s="249">
        <f t="shared" si="2"/>
        <v>8</v>
      </c>
      <c r="V46" s="270">
        <v>0</v>
      </c>
      <c r="W46" s="71"/>
      <c r="X46" s="71"/>
      <c r="Y46" s="71"/>
      <c r="Z46" s="71"/>
      <c r="AA46" s="71"/>
      <c r="AB46" s="270">
        <v>0</v>
      </c>
      <c r="AC46" s="71">
        <f t="shared" si="3"/>
        <v>0</v>
      </c>
      <c r="AD46" s="71">
        <v>70</v>
      </c>
      <c r="AE46" s="71">
        <f t="shared" si="4"/>
        <v>28</v>
      </c>
      <c r="AF46" s="71"/>
      <c r="AG46" s="71">
        <f t="shared" si="5"/>
        <v>63.055</v>
      </c>
      <c r="AH46" s="104" t="s">
        <v>201</v>
      </c>
      <c r="AI46" s="71" t="s">
        <v>505</v>
      </c>
    </row>
    <row r="47" ht="14.25" spans="1:35">
      <c r="A47" s="83">
        <v>41</v>
      </c>
      <c r="B47" s="229" t="s">
        <v>511</v>
      </c>
      <c r="C47" s="230">
        <v>77.1</v>
      </c>
      <c r="D47" s="100">
        <v>41</v>
      </c>
      <c r="E47" s="232"/>
      <c r="F47" s="232"/>
      <c r="G47" s="231">
        <v>77.1</v>
      </c>
      <c r="H47" s="228">
        <f t="shared" si="0"/>
        <v>26.985</v>
      </c>
      <c r="I47" s="253">
        <v>100</v>
      </c>
      <c r="J47" s="254">
        <v>30</v>
      </c>
      <c r="K47" s="254">
        <v>20</v>
      </c>
      <c r="L47" s="53">
        <v>30</v>
      </c>
      <c r="M47" s="53">
        <v>80</v>
      </c>
      <c r="N47" s="256" t="s">
        <v>512</v>
      </c>
      <c r="O47" s="100"/>
      <c r="P47" s="231">
        <v>5</v>
      </c>
      <c r="Q47" s="53"/>
      <c r="R47" s="53"/>
      <c r="S47" s="53"/>
      <c r="T47" s="53">
        <f t="shared" si="1"/>
        <v>85</v>
      </c>
      <c r="U47" s="232">
        <f t="shared" si="2"/>
        <v>8.5</v>
      </c>
      <c r="V47" s="268">
        <v>0</v>
      </c>
      <c r="W47" s="53"/>
      <c r="X47" s="53"/>
      <c r="Y47" s="53"/>
      <c r="Z47" s="53"/>
      <c r="AA47" s="53"/>
      <c r="AB47" s="268">
        <v>0</v>
      </c>
      <c r="AC47" s="53">
        <f t="shared" si="3"/>
        <v>0</v>
      </c>
      <c r="AD47" s="53">
        <v>90</v>
      </c>
      <c r="AE47" s="53">
        <f t="shared" si="4"/>
        <v>36</v>
      </c>
      <c r="AF47" s="53"/>
      <c r="AG47" s="53">
        <f t="shared" si="5"/>
        <v>71.485</v>
      </c>
      <c r="AH47" s="100" t="s">
        <v>134</v>
      </c>
      <c r="AI47" s="53"/>
    </row>
    <row r="48" ht="14.25" spans="1:35">
      <c r="A48" s="83">
        <v>42</v>
      </c>
      <c r="B48" s="229" t="s">
        <v>513</v>
      </c>
      <c r="C48" s="230">
        <v>77</v>
      </c>
      <c r="D48" s="100">
        <v>42</v>
      </c>
      <c r="E48" s="232"/>
      <c r="F48" s="232"/>
      <c r="G48" s="231">
        <v>77</v>
      </c>
      <c r="H48" s="228">
        <f t="shared" si="0"/>
        <v>26.95</v>
      </c>
      <c r="I48" s="253">
        <v>100</v>
      </c>
      <c r="J48" s="254">
        <v>30</v>
      </c>
      <c r="K48" s="254">
        <v>20</v>
      </c>
      <c r="L48" s="53">
        <v>30</v>
      </c>
      <c r="M48" s="53">
        <v>80</v>
      </c>
      <c r="N48" s="231" t="s">
        <v>468</v>
      </c>
      <c r="O48" s="100"/>
      <c r="P48" s="231">
        <v>5</v>
      </c>
      <c r="Q48" s="53"/>
      <c r="R48" s="53"/>
      <c r="S48" s="53"/>
      <c r="T48" s="53">
        <f t="shared" si="1"/>
        <v>85</v>
      </c>
      <c r="U48" s="232">
        <f t="shared" si="2"/>
        <v>8.5</v>
      </c>
      <c r="V48" s="268">
        <v>0</v>
      </c>
      <c r="W48" s="53"/>
      <c r="X48" s="53"/>
      <c r="Y48" s="53"/>
      <c r="Z48" s="53"/>
      <c r="AA48" s="53"/>
      <c r="AB48" s="268">
        <v>0</v>
      </c>
      <c r="AC48" s="53">
        <f t="shared" si="3"/>
        <v>0</v>
      </c>
      <c r="AD48" s="53">
        <v>81</v>
      </c>
      <c r="AE48" s="53">
        <f t="shared" si="4"/>
        <v>32.4</v>
      </c>
      <c r="AF48" s="53">
        <v>10</v>
      </c>
      <c r="AG48" s="53">
        <f t="shared" si="5"/>
        <v>77.85</v>
      </c>
      <c r="AH48" s="100" t="s">
        <v>79</v>
      </c>
      <c r="AI48" s="53"/>
    </row>
    <row r="49" ht="14.25" spans="1:35">
      <c r="A49" s="83">
        <v>43</v>
      </c>
      <c r="B49" s="225" t="s">
        <v>514</v>
      </c>
      <c r="C49" s="226">
        <v>76.9</v>
      </c>
      <c r="D49" s="100">
        <v>43</v>
      </c>
      <c r="E49" s="53"/>
      <c r="F49" s="53"/>
      <c r="G49" s="231">
        <v>76.9</v>
      </c>
      <c r="H49" s="228">
        <f t="shared" si="0"/>
        <v>26.915</v>
      </c>
      <c r="I49" s="253">
        <v>100</v>
      </c>
      <c r="J49" s="254">
        <v>30</v>
      </c>
      <c r="K49" s="254">
        <v>20</v>
      </c>
      <c r="L49" s="53">
        <v>30</v>
      </c>
      <c r="M49" s="53">
        <v>80</v>
      </c>
      <c r="N49" s="231"/>
      <c r="O49" s="100"/>
      <c r="P49" s="231"/>
      <c r="Q49" s="53"/>
      <c r="R49" s="53"/>
      <c r="S49" s="53"/>
      <c r="T49" s="53">
        <f t="shared" si="1"/>
        <v>80</v>
      </c>
      <c r="U49" s="232">
        <f t="shared" si="2"/>
        <v>8</v>
      </c>
      <c r="V49" s="268">
        <v>0</v>
      </c>
      <c r="W49" s="53"/>
      <c r="X49" s="53"/>
      <c r="Y49" s="53"/>
      <c r="Z49" s="53"/>
      <c r="AA49" s="53"/>
      <c r="AB49" s="268">
        <v>0</v>
      </c>
      <c r="AC49" s="53">
        <f t="shared" si="3"/>
        <v>0</v>
      </c>
      <c r="AD49" s="53">
        <v>86</v>
      </c>
      <c r="AE49" s="53">
        <f t="shared" si="4"/>
        <v>34.4</v>
      </c>
      <c r="AF49" s="53">
        <v>10</v>
      </c>
      <c r="AG49" s="53">
        <f t="shared" si="5"/>
        <v>79.315</v>
      </c>
      <c r="AH49" s="100" t="s">
        <v>89</v>
      </c>
      <c r="AI49" s="53"/>
    </row>
    <row r="50" ht="14.25" spans="1:35">
      <c r="A50" s="83">
        <v>44</v>
      </c>
      <c r="B50" s="229" t="s">
        <v>515</v>
      </c>
      <c r="C50" s="230">
        <v>76.7</v>
      </c>
      <c r="D50" s="100">
        <v>44</v>
      </c>
      <c r="E50" s="232"/>
      <c r="F50" s="232"/>
      <c r="G50" s="231">
        <v>76.7</v>
      </c>
      <c r="H50" s="228">
        <f t="shared" si="0"/>
        <v>26.845</v>
      </c>
      <c r="I50" s="253">
        <v>100</v>
      </c>
      <c r="J50" s="254">
        <v>30</v>
      </c>
      <c r="K50" s="254">
        <v>20</v>
      </c>
      <c r="L50" s="53">
        <v>30</v>
      </c>
      <c r="M50" s="53">
        <v>80</v>
      </c>
      <c r="N50" s="256"/>
      <c r="O50" s="100"/>
      <c r="P50" s="231"/>
      <c r="Q50" s="53"/>
      <c r="R50" s="53"/>
      <c r="S50" s="53"/>
      <c r="T50" s="53">
        <f t="shared" si="1"/>
        <v>80</v>
      </c>
      <c r="U50" s="232">
        <f t="shared" si="2"/>
        <v>8</v>
      </c>
      <c r="V50" s="268">
        <v>0</v>
      </c>
      <c r="W50" s="53"/>
      <c r="X50" s="53"/>
      <c r="Y50" s="53"/>
      <c r="Z50" s="53"/>
      <c r="AA50" s="53"/>
      <c r="AB50" s="268">
        <v>0</v>
      </c>
      <c r="AC50" s="53">
        <f t="shared" si="3"/>
        <v>0</v>
      </c>
      <c r="AD50" s="53">
        <v>84</v>
      </c>
      <c r="AE50" s="53">
        <f t="shared" si="4"/>
        <v>33.6</v>
      </c>
      <c r="AF50" s="53">
        <v>10</v>
      </c>
      <c r="AG50" s="53">
        <f t="shared" si="5"/>
        <v>78.445</v>
      </c>
      <c r="AH50" s="100" t="s">
        <v>94</v>
      </c>
      <c r="AI50" s="53"/>
    </row>
    <row r="51" ht="14.25" spans="1:35">
      <c r="A51" s="83">
        <v>45</v>
      </c>
      <c r="B51" s="229" t="s">
        <v>516</v>
      </c>
      <c r="C51" s="230">
        <v>75.7</v>
      </c>
      <c r="D51" s="100">
        <v>46</v>
      </c>
      <c r="E51" s="232"/>
      <c r="F51" s="232"/>
      <c r="G51" s="231">
        <v>75.7</v>
      </c>
      <c r="H51" s="228">
        <f t="shared" si="0"/>
        <v>26.495</v>
      </c>
      <c r="I51" s="253">
        <v>100</v>
      </c>
      <c r="J51" s="254">
        <v>30</v>
      </c>
      <c r="K51" s="254">
        <v>20</v>
      </c>
      <c r="L51" s="53">
        <v>30</v>
      </c>
      <c r="M51" s="53">
        <v>80</v>
      </c>
      <c r="N51" s="231" t="s">
        <v>512</v>
      </c>
      <c r="O51" s="257"/>
      <c r="P51" s="231">
        <v>5</v>
      </c>
      <c r="Q51" s="232"/>
      <c r="R51" s="232"/>
      <c r="S51" s="232"/>
      <c r="T51" s="53">
        <f t="shared" si="1"/>
        <v>85</v>
      </c>
      <c r="U51" s="232">
        <f t="shared" si="2"/>
        <v>8.5</v>
      </c>
      <c r="V51" s="268">
        <v>0</v>
      </c>
      <c r="W51" s="232"/>
      <c r="X51" s="232"/>
      <c r="Y51" s="232"/>
      <c r="Z51" s="232"/>
      <c r="AA51" s="232"/>
      <c r="AB51" s="268">
        <v>0</v>
      </c>
      <c r="AC51" s="53">
        <f t="shared" si="3"/>
        <v>0</v>
      </c>
      <c r="AD51" s="53">
        <v>79</v>
      </c>
      <c r="AE51" s="53">
        <f t="shared" si="4"/>
        <v>31.6</v>
      </c>
      <c r="AF51" s="53"/>
      <c r="AG51" s="53">
        <f t="shared" si="5"/>
        <v>66.595</v>
      </c>
      <c r="AH51" s="100" t="s">
        <v>186</v>
      </c>
      <c r="AI51" s="53"/>
    </row>
    <row r="52" ht="14.25" spans="1:35">
      <c r="A52" s="83">
        <v>46</v>
      </c>
      <c r="B52" s="225" t="s">
        <v>517</v>
      </c>
      <c r="C52" s="226">
        <v>75.7</v>
      </c>
      <c r="D52" s="100">
        <v>45</v>
      </c>
      <c r="E52" s="53"/>
      <c r="F52" s="53"/>
      <c r="G52" s="231">
        <v>75.7</v>
      </c>
      <c r="H52" s="228">
        <f t="shared" si="0"/>
        <v>26.495</v>
      </c>
      <c r="I52" s="253">
        <v>100</v>
      </c>
      <c r="J52" s="254">
        <v>30</v>
      </c>
      <c r="K52" s="254">
        <v>20</v>
      </c>
      <c r="L52" s="53">
        <v>30</v>
      </c>
      <c r="M52" s="53">
        <v>80</v>
      </c>
      <c r="N52" s="231"/>
      <c r="O52" s="100"/>
      <c r="P52" s="231"/>
      <c r="Q52" s="53"/>
      <c r="R52" s="53"/>
      <c r="S52" s="53"/>
      <c r="T52" s="53">
        <f t="shared" si="1"/>
        <v>80</v>
      </c>
      <c r="U52" s="232">
        <f t="shared" si="2"/>
        <v>8</v>
      </c>
      <c r="V52" s="268">
        <v>0</v>
      </c>
      <c r="W52" s="53"/>
      <c r="X52" s="53"/>
      <c r="Y52" s="53"/>
      <c r="Z52" s="53"/>
      <c r="AA52" s="53"/>
      <c r="AB52" s="268">
        <v>0</v>
      </c>
      <c r="AC52" s="53">
        <f t="shared" si="3"/>
        <v>0</v>
      </c>
      <c r="AD52" s="53">
        <v>90</v>
      </c>
      <c r="AE52" s="53">
        <f t="shared" si="4"/>
        <v>36</v>
      </c>
      <c r="AF52" s="53"/>
      <c r="AG52" s="53">
        <f t="shared" si="5"/>
        <v>70.495</v>
      </c>
      <c r="AH52" s="100" t="s">
        <v>139</v>
      </c>
      <c r="AI52" s="53"/>
    </row>
    <row r="53" ht="14.25" spans="1:35">
      <c r="A53" s="83">
        <v>47</v>
      </c>
      <c r="B53" s="229" t="s">
        <v>518</v>
      </c>
      <c r="C53" s="230">
        <v>75.4</v>
      </c>
      <c r="D53" s="100">
        <v>47</v>
      </c>
      <c r="E53" s="232"/>
      <c r="F53" s="232"/>
      <c r="G53" s="231">
        <v>75.4</v>
      </c>
      <c r="H53" s="228">
        <f t="shared" si="0"/>
        <v>26.39</v>
      </c>
      <c r="I53" s="253">
        <v>100</v>
      </c>
      <c r="J53" s="254">
        <v>30</v>
      </c>
      <c r="K53" s="254">
        <v>20</v>
      </c>
      <c r="L53" s="53">
        <v>30</v>
      </c>
      <c r="M53" s="53">
        <v>80</v>
      </c>
      <c r="N53" s="256"/>
      <c r="O53" s="100"/>
      <c r="P53" s="231"/>
      <c r="Q53" s="53"/>
      <c r="R53" s="53"/>
      <c r="S53" s="53"/>
      <c r="T53" s="53">
        <f t="shared" si="1"/>
        <v>80</v>
      </c>
      <c r="U53" s="232">
        <f t="shared" si="2"/>
        <v>8</v>
      </c>
      <c r="V53" s="268">
        <v>0</v>
      </c>
      <c r="W53" s="53"/>
      <c r="X53" s="53"/>
      <c r="Y53" s="53"/>
      <c r="Z53" s="53"/>
      <c r="AA53" s="53"/>
      <c r="AB53" s="268">
        <v>0</v>
      </c>
      <c r="AC53" s="53">
        <f t="shared" si="3"/>
        <v>0</v>
      </c>
      <c r="AD53" s="53">
        <v>81</v>
      </c>
      <c r="AE53" s="53">
        <f t="shared" si="4"/>
        <v>32.4</v>
      </c>
      <c r="AF53" s="53"/>
      <c r="AG53" s="53">
        <f t="shared" si="5"/>
        <v>66.79</v>
      </c>
      <c r="AH53" s="100" t="s">
        <v>184</v>
      </c>
      <c r="AI53" s="53"/>
    </row>
    <row r="54" ht="14.25" spans="1:35">
      <c r="A54" s="83">
        <v>48</v>
      </c>
      <c r="B54" s="229" t="s">
        <v>519</v>
      </c>
      <c r="C54" s="230">
        <v>75.2</v>
      </c>
      <c r="D54" s="100">
        <v>48</v>
      </c>
      <c r="E54" s="232"/>
      <c r="F54" s="232"/>
      <c r="G54" s="227">
        <v>75.2</v>
      </c>
      <c r="H54" s="228">
        <f t="shared" si="0"/>
        <v>26.32</v>
      </c>
      <c r="I54" s="253">
        <v>100</v>
      </c>
      <c r="J54" s="254">
        <v>30</v>
      </c>
      <c r="K54" s="254">
        <v>20</v>
      </c>
      <c r="L54" s="53">
        <v>30</v>
      </c>
      <c r="M54" s="53">
        <v>80</v>
      </c>
      <c r="N54" s="231"/>
      <c r="O54" s="100"/>
      <c r="P54" s="231"/>
      <c r="Q54" s="53"/>
      <c r="R54" s="53"/>
      <c r="S54" s="53"/>
      <c r="T54" s="53">
        <f t="shared" si="1"/>
        <v>80</v>
      </c>
      <c r="U54" s="232">
        <f t="shared" si="2"/>
        <v>8</v>
      </c>
      <c r="V54" s="268">
        <v>0</v>
      </c>
      <c r="W54" s="53"/>
      <c r="X54" s="53"/>
      <c r="Y54" s="53"/>
      <c r="Z54" s="53"/>
      <c r="AA54" s="53"/>
      <c r="AB54" s="268">
        <v>0</v>
      </c>
      <c r="AC54" s="53">
        <f t="shared" si="3"/>
        <v>0</v>
      </c>
      <c r="AD54" s="53">
        <v>87</v>
      </c>
      <c r="AE54" s="53">
        <f t="shared" si="4"/>
        <v>34.8</v>
      </c>
      <c r="AF54" s="53"/>
      <c r="AG54" s="53">
        <f t="shared" si="5"/>
        <v>69.12</v>
      </c>
      <c r="AH54" s="100" t="s">
        <v>125</v>
      </c>
      <c r="AI54" s="53"/>
    </row>
    <row r="55" ht="14.25" spans="1:35">
      <c r="A55" s="83">
        <v>49</v>
      </c>
      <c r="B55" s="229" t="s">
        <v>520</v>
      </c>
      <c r="C55" s="230">
        <v>74.9</v>
      </c>
      <c r="D55" s="100">
        <v>49</v>
      </c>
      <c r="E55" s="232"/>
      <c r="F55" s="232"/>
      <c r="G55" s="231">
        <v>74.9</v>
      </c>
      <c r="H55" s="228">
        <f t="shared" si="0"/>
        <v>26.215</v>
      </c>
      <c r="I55" s="253">
        <v>100</v>
      </c>
      <c r="J55" s="254">
        <v>30</v>
      </c>
      <c r="K55" s="254">
        <v>20</v>
      </c>
      <c r="L55" s="53">
        <v>30</v>
      </c>
      <c r="M55" s="53">
        <v>80</v>
      </c>
      <c r="N55" s="231" t="s">
        <v>468</v>
      </c>
      <c r="O55" s="100"/>
      <c r="P55" s="231">
        <v>5</v>
      </c>
      <c r="Q55" s="53"/>
      <c r="R55" s="53"/>
      <c r="S55" s="53"/>
      <c r="T55" s="53">
        <f t="shared" si="1"/>
        <v>85</v>
      </c>
      <c r="U55" s="232">
        <f t="shared" si="2"/>
        <v>8.5</v>
      </c>
      <c r="V55" s="268">
        <v>0</v>
      </c>
      <c r="W55" s="53"/>
      <c r="X55" s="53"/>
      <c r="Y55" s="53"/>
      <c r="Z55" s="53"/>
      <c r="AA55" s="53"/>
      <c r="AB55" s="268">
        <v>0</v>
      </c>
      <c r="AC55" s="53">
        <f t="shared" si="3"/>
        <v>0</v>
      </c>
      <c r="AD55" s="53">
        <v>77</v>
      </c>
      <c r="AE55" s="53">
        <f t="shared" si="4"/>
        <v>30.8</v>
      </c>
      <c r="AF55" s="53">
        <v>10</v>
      </c>
      <c r="AG55" s="53">
        <f t="shared" si="5"/>
        <v>75.515</v>
      </c>
      <c r="AH55" s="100" t="s">
        <v>110</v>
      </c>
      <c r="AI55" s="53"/>
    </row>
    <row r="56" ht="14.25" spans="1:35">
      <c r="A56" s="83">
        <v>50</v>
      </c>
      <c r="B56" s="229" t="s">
        <v>521</v>
      </c>
      <c r="C56" s="230">
        <v>74.9</v>
      </c>
      <c r="D56" s="100">
        <v>50</v>
      </c>
      <c r="E56" s="232"/>
      <c r="F56" s="232"/>
      <c r="G56" s="227">
        <v>74.9</v>
      </c>
      <c r="H56" s="228">
        <f t="shared" si="0"/>
        <v>26.215</v>
      </c>
      <c r="I56" s="253">
        <v>100</v>
      </c>
      <c r="J56" s="254">
        <v>30</v>
      </c>
      <c r="K56" s="254">
        <v>20</v>
      </c>
      <c r="L56" s="53">
        <v>30</v>
      </c>
      <c r="M56" s="53">
        <v>80</v>
      </c>
      <c r="N56" s="231" t="s">
        <v>522</v>
      </c>
      <c r="O56" s="100"/>
      <c r="P56" s="231">
        <v>5</v>
      </c>
      <c r="Q56" s="53"/>
      <c r="R56" s="53"/>
      <c r="S56" s="53"/>
      <c r="T56" s="53">
        <f t="shared" si="1"/>
        <v>85</v>
      </c>
      <c r="U56" s="232">
        <f t="shared" si="2"/>
        <v>8.5</v>
      </c>
      <c r="V56" s="268">
        <v>0</v>
      </c>
      <c r="W56" s="53"/>
      <c r="X56" s="53"/>
      <c r="Y56" s="53"/>
      <c r="Z56" s="53"/>
      <c r="AA56" s="53"/>
      <c r="AB56" s="268">
        <v>0</v>
      </c>
      <c r="AC56" s="53">
        <f t="shared" si="3"/>
        <v>0</v>
      </c>
      <c r="AD56" s="53">
        <v>72</v>
      </c>
      <c r="AE56" s="53">
        <f t="shared" si="4"/>
        <v>28.8</v>
      </c>
      <c r="AF56" s="53">
        <v>10</v>
      </c>
      <c r="AG56" s="53">
        <f t="shared" si="5"/>
        <v>73.515</v>
      </c>
      <c r="AH56" s="100" t="s">
        <v>87</v>
      </c>
      <c r="AI56" s="53"/>
    </row>
    <row r="57" ht="14.25" spans="1:35">
      <c r="A57" s="83">
        <v>51</v>
      </c>
      <c r="B57" s="229" t="s">
        <v>523</v>
      </c>
      <c r="C57" s="230">
        <v>74.8</v>
      </c>
      <c r="D57" s="100">
        <v>51</v>
      </c>
      <c r="E57" s="53"/>
      <c r="F57" s="53"/>
      <c r="G57" s="231">
        <v>74.8</v>
      </c>
      <c r="H57" s="228">
        <f t="shared" si="0"/>
        <v>26.18</v>
      </c>
      <c r="I57" s="253">
        <v>100</v>
      </c>
      <c r="J57" s="254">
        <v>30</v>
      </c>
      <c r="K57" s="254">
        <v>20</v>
      </c>
      <c r="L57" s="53">
        <v>30</v>
      </c>
      <c r="M57" s="53">
        <v>80</v>
      </c>
      <c r="N57" s="231" t="s">
        <v>468</v>
      </c>
      <c r="O57" s="100"/>
      <c r="P57" s="231">
        <v>5</v>
      </c>
      <c r="Q57" s="53"/>
      <c r="R57" s="53"/>
      <c r="S57" s="53"/>
      <c r="T57" s="53">
        <f t="shared" si="1"/>
        <v>85</v>
      </c>
      <c r="U57" s="232">
        <f t="shared" si="2"/>
        <v>8.5</v>
      </c>
      <c r="V57" s="268">
        <v>0</v>
      </c>
      <c r="W57" s="53"/>
      <c r="X57" s="53"/>
      <c r="Y57" s="53"/>
      <c r="Z57" s="53"/>
      <c r="AA57" s="53"/>
      <c r="AB57" s="268">
        <v>0</v>
      </c>
      <c r="AC57" s="53">
        <f t="shared" si="3"/>
        <v>0</v>
      </c>
      <c r="AD57" s="53">
        <v>78</v>
      </c>
      <c r="AE57" s="53">
        <f t="shared" si="4"/>
        <v>31.2</v>
      </c>
      <c r="AF57" s="53"/>
      <c r="AG57" s="53">
        <f t="shared" si="5"/>
        <v>65.88</v>
      </c>
      <c r="AH57" s="100" t="s">
        <v>195</v>
      </c>
      <c r="AI57" s="53"/>
    </row>
    <row r="58" ht="14.25" spans="1:35">
      <c r="A58" s="83">
        <v>52</v>
      </c>
      <c r="B58" s="229" t="s">
        <v>524</v>
      </c>
      <c r="C58" s="230">
        <v>74.5</v>
      </c>
      <c r="D58" s="100">
        <v>52</v>
      </c>
      <c r="E58" s="53"/>
      <c r="F58" s="53"/>
      <c r="G58" s="231">
        <v>74.5</v>
      </c>
      <c r="H58" s="228">
        <f t="shared" si="0"/>
        <v>26.075</v>
      </c>
      <c r="I58" s="253">
        <v>100</v>
      </c>
      <c r="J58" s="254">
        <v>30</v>
      </c>
      <c r="K58" s="254">
        <v>20</v>
      </c>
      <c r="L58" s="53">
        <v>30</v>
      </c>
      <c r="M58" s="53">
        <v>80</v>
      </c>
      <c r="N58" s="265"/>
      <c r="O58" s="100"/>
      <c r="P58" s="231"/>
      <c r="Q58" s="53"/>
      <c r="R58" s="53"/>
      <c r="S58" s="53"/>
      <c r="T58" s="53">
        <f t="shared" si="1"/>
        <v>80</v>
      </c>
      <c r="U58" s="232">
        <f t="shared" si="2"/>
        <v>8</v>
      </c>
      <c r="V58" s="268">
        <v>0</v>
      </c>
      <c r="W58" s="53"/>
      <c r="X58" s="53"/>
      <c r="Y58" s="53"/>
      <c r="Z58" s="53"/>
      <c r="AA58" s="53"/>
      <c r="AB58" s="268">
        <v>0</v>
      </c>
      <c r="AC58" s="53">
        <f t="shared" si="3"/>
        <v>0</v>
      </c>
      <c r="AD58" s="53">
        <v>77</v>
      </c>
      <c r="AE58" s="53">
        <f t="shared" si="4"/>
        <v>30.8</v>
      </c>
      <c r="AF58" s="53">
        <v>10</v>
      </c>
      <c r="AG58" s="53">
        <f t="shared" si="5"/>
        <v>74.875</v>
      </c>
      <c r="AH58" s="100" t="s">
        <v>84</v>
      </c>
      <c r="AI58" s="53"/>
    </row>
    <row r="59" ht="14.25" spans="1:35">
      <c r="A59" s="83">
        <v>53</v>
      </c>
      <c r="B59" s="229" t="s">
        <v>525</v>
      </c>
      <c r="C59" s="230">
        <v>73.8</v>
      </c>
      <c r="D59" s="100">
        <v>53</v>
      </c>
      <c r="E59" s="232"/>
      <c r="F59" s="232"/>
      <c r="G59" s="227">
        <v>73.8</v>
      </c>
      <c r="H59" s="228">
        <f t="shared" si="0"/>
        <v>25.83</v>
      </c>
      <c r="I59" s="253">
        <v>100</v>
      </c>
      <c r="J59" s="254">
        <v>30</v>
      </c>
      <c r="K59" s="254">
        <v>20</v>
      </c>
      <c r="L59" s="53">
        <v>30</v>
      </c>
      <c r="M59" s="53">
        <v>80</v>
      </c>
      <c r="N59" s="256"/>
      <c r="O59" s="100"/>
      <c r="P59" s="231"/>
      <c r="Q59" s="53"/>
      <c r="R59" s="53"/>
      <c r="S59" s="53"/>
      <c r="T59" s="53">
        <f t="shared" si="1"/>
        <v>80</v>
      </c>
      <c r="U59" s="232">
        <f t="shared" si="2"/>
        <v>8</v>
      </c>
      <c r="V59" s="268">
        <v>0</v>
      </c>
      <c r="W59" s="53"/>
      <c r="X59" s="53"/>
      <c r="Y59" s="53"/>
      <c r="Z59" s="53"/>
      <c r="AA59" s="53"/>
      <c r="AB59" s="268">
        <v>0</v>
      </c>
      <c r="AC59" s="53">
        <f t="shared" si="3"/>
        <v>0</v>
      </c>
      <c r="AD59" s="53">
        <v>85</v>
      </c>
      <c r="AE59" s="53">
        <f t="shared" si="4"/>
        <v>34</v>
      </c>
      <c r="AF59" s="53"/>
      <c r="AG59" s="53">
        <f t="shared" si="5"/>
        <v>67.83</v>
      </c>
      <c r="AH59" s="100" t="s">
        <v>179</v>
      </c>
      <c r="AI59" s="53"/>
    </row>
    <row r="60" ht="14.25" spans="1:35">
      <c r="A60" s="242">
        <v>54</v>
      </c>
      <c r="B60" s="243" t="s">
        <v>526</v>
      </c>
      <c r="C60" s="244">
        <v>73.5</v>
      </c>
      <c r="D60" s="104">
        <v>54</v>
      </c>
      <c r="E60" s="71"/>
      <c r="F60" s="71"/>
      <c r="G60" s="245">
        <v>73.5</v>
      </c>
      <c r="H60" s="246">
        <f t="shared" si="0"/>
        <v>25.725</v>
      </c>
      <c r="I60" s="262">
        <v>100</v>
      </c>
      <c r="J60" s="263">
        <v>30</v>
      </c>
      <c r="K60" s="263">
        <v>20</v>
      </c>
      <c r="L60" s="71">
        <v>30</v>
      </c>
      <c r="M60" s="71">
        <v>80</v>
      </c>
      <c r="N60" s="264"/>
      <c r="O60" s="104"/>
      <c r="P60" s="245"/>
      <c r="Q60" s="71"/>
      <c r="R60" s="71"/>
      <c r="S60" s="71"/>
      <c r="T60" s="71">
        <f t="shared" si="1"/>
        <v>80</v>
      </c>
      <c r="U60" s="249">
        <f t="shared" si="2"/>
        <v>8</v>
      </c>
      <c r="V60" s="270">
        <v>0</v>
      </c>
      <c r="W60" s="71"/>
      <c r="X60" s="71"/>
      <c r="Y60" s="71"/>
      <c r="Z60" s="71"/>
      <c r="AA60" s="71"/>
      <c r="AB60" s="270">
        <v>0</v>
      </c>
      <c r="AC60" s="71">
        <f t="shared" si="3"/>
        <v>0</v>
      </c>
      <c r="AD60" s="71">
        <v>67</v>
      </c>
      <c r="AE60" s="71">
        <f t="shared" si="4"/>
        <v>26.8</v>
      </c>
      <c r="AF60" s="71">
        <v>10</v>
      </c>
      <c r="AG60" s="71">
        <f t="shared" si="5"/>
        <v>70.525</v>
      </c>
      <c r="AH60" s="104" t="s">
        <v>122</v>
      </c>
      <c r="AI60" s="71" t="s">
        <v>505</v>
      </c>
    </row>
    <row r="61" ht="14.25" spans="1:35">
      <c r="A61" s="83">
        <v>55</v>
      </c>
      <c r="B61" s="229" t="s">
        <v>527</v>
      </c>
      <c r="C61" s="230">
        <v>73.5</v>
      </c>
      <c r="D61" s="100">
        <v>55</v>
      </c>
      <c r="E61" s="232"/>
      <c r="F61" s="232"/>
      <c r="G61" s="231">
        <v>73.5</v>
      </c>
      <c r="H61" s="228">
        <f t="shared" si="0"/>
        <v>25.725</v>
      </c>
      <c r="I61" s="253">
        <v>100</v>
      </c>
      <c r="J61" s="254">
        <v>30</v>
      </c>
      <c r="K61" s="254">
        <v>20</v>
      </c>
      <c r="L61" s="53">
        <v>30</v>
      </c>
      <c r="M61" s="53">
        <v>80</v>
      </c>
      <c r="N61" s="231"/>
      <c r="O61" s="100"/>
      <c r="P61" s="231"/>
      <c r="Q61" s="53"/>
      <c r="R61" s="53"/>
      <c r="S61" s="53"/>
      <c r="T61" s="53">
        <f t="shared" si="1"/>
        <v>80</v>
      </c>
      <c r="U61" s="232">
        <f t="shared" si="2"/>
        <v>8</v>
      </c>
      <c r="V61" s="268">
        <v>0</v>
      </c>
      <c r="W61" s="53"/>
      <c r="X61" s="53"/>
      <c r="Y61" s="53"/>
      <c r="Z61" s="53"/>
      <c r="AA61" s="53"/>
      <c r="AB61" s="268">
        <v>0</v>
      </c>
      <c r="AC61" s="53">
        <f t="shared" si="3"/>
        <v>0</v>
      </c>
      <c r="AD61" s="53">
        <v>63</v>
      </c>
      <c r="AE61" s="53">
        <f t="shared" si="4"/>
        <v>25.2</v>
      </c>
      <c r="AF61" s="53">
        <v>10</v>
      </c>
      <c r="AG61" s="53">
        <f t="shared" si="5"/>
        <v>68.925</v>
      </c>
      <c r="AH61" s="100" t="s">
        <v>68</v>
      </c>
      <c r="AI61" s="53"/>
    </row>
    <row r="62" ht="14.25" spans="1:35">
      <c r="A62" s="83">
        <v>56</v>
      </c>
      <c r="B62" s="229" t="s">
        <v>528</v>
      </c>
      <c r="C62" s="230">
        <v>73.3</v>
      </c>
      <c r="D62" s="100">
        <v>56</v>
      </c>
      <c r="E62" s="53"/>
      <c r="F62" s="53"/>
      <c r="G62" s="231">
        <v>73.3</v>
      </c>
      <c r="H62" s="228">
        <f t="shared" si="0"/>
        <v>25.655</v>
      </c>
      <c r="I62" s="253">
        <v>100</v>
      </c>
      <c r="J62" s="254">
        <v>30</v>
      </c>
      <c r="K62" s="254">
        <v>20</v>
      </c>
      <c r="L62" s="53">
        <v>30</v>
      </c>
      <c r="M62" s="53">
        <v>80</v>
      </c>
      <c r="N62" s="256"/>
      <c r="O62" s="100"/>
      <c r="P62" s="231"/>
      <c r="Q62" s="53"/>
      <c r="R62" s="53"/>
      <c r="S62" s="53"/>
      <c r="T62" s="53">
        <f t="shared" si="1"/>
        <v>80</v>
      </c>
      <c r="U62" s="232">
        <f t="shared" si="2"/>
        <v>8</v>
      </c>
      <c r="V62" s="268">
        <v>0</v>
      </c>
      <c r="W62" s="53"/>
      <c r="X62" s="53"/>
      <c r="Y62" s="53"/>
      <c r="Z62" s="53"/>
      <c r="AA62" s="53"/>
      <c r="AB62" s="268">
        <v>0</v>
      </c>
      <c r="AC62" s="53">
        <f t="shared" si="3"/>
        <v>0</v>
      </c>
      <c r="AD62" s="53">
        <v>86</v>
      </c>
      <c r="AE62" s="53">
        <f t="shared" si="4"/>
        <v>34.4</v>
      </c>
      <c r="AF62" s="53"/>
      <c r="AG62" s="53">
        <f t="shared" si="5"/>
        <v>68.055</v>
      </c>
      <c r="AH62" s="100" t="s">
        <v>136</v>
      </c>
      <c r="AI62" s="232"/>
    </row>
    <row r="63" ht="14.25" spans="1:35">
      <c r="A63" s="83">
        <v>57</v>
      </c>
      <c r="B63" s="229" t="s">
        <v>529</v>
      </c>
      <c r="C63" s="230">
        <v>73.1</v>
      </c>
      <c r="D63" s="100">
        <v>57</v>
      </c>
      <c r="E63" s="232"/>
      <c r="F63" s="232"/>
      <c r="G63" s="227">
        <v>73.1</v>
      </c>
      <c r="H63" s="228">
        <f t="shared" si="0"/>
        <v>25.585</v>
      </c>
      <c r="I63" s="253">
        <v>100</v>
      </c>
      <c r="J63" s="254">
        <v>30</v>
      </c>
      <c r="K63" s="254">
        <v>20</v>
      </c>
      <c r="L63" s="53">
        <v>30</v>
      </c>
      <c r="M63" s="53">
        <v>80</v>
      </c>
      <c r="N63" s="231" t="s">
        <v>483</v>
      </c>
      <c r="O63" s="100"/>
      <c r="P63" s="231">
        <v>8</v>
      </c>
      <c r="Q63" s="53"/>
      <c r="R63" s="53"/>
      <c r="S63" s="53"/>
      <c r="T63" s="53">
        <f t="shared" si="1"/>
        <v>88</v>
      </c>
      <c r="U63" s="232">
        <f t="shared" si="2"/>
        <v>8.8</v>
      </c>
      <c r="V63" s="268">
        <v>0</v>
      </c>
      <c r="W63" s="53"/>
      <c r="X63" s="53"/>
      <c r="Y63" s="53"/>
      <c r="Z63" s="53"/>
      <c r="AA63" s="53"/>
      <c r="AB63" s="268">
        <v>0</v>
      </c>
      <c r="AC63" s="53">
        <f t="shared" si="3"/>
        <v>0</v>
      </c>
      <c r="AD63" s="53">
        <v>72</v>
      </c>
      <c r="AE63" s="53">
        <f t="shared" si="4"/>
        <v>28.8</v>
      </c>
      <c r="AF63" s="53"/>
      <c r="AG63" s="53">
        <f t="shared" si="5"/>
        <v>63.185</v>
      </c>
      <c r="AH63" s="100" t="s">
        <v>156</v>
      </c>
      <c r="AI63" s="53"/>
    </row>
    <row r="64" ht="14.25" spans="1:35">
      <c r="A64" s="83">
        <v>58</v>
      </c>
      <c r="B64" s="229" t="s">
        <v>530</v>
      </c>
      <c r="C64" s="230">
        <v>73</v>
      </c>
      <c r="D64" s="100">
        <v>58</v>
      </c>
      <c r="E64" s="53"/>
      <c r="F64" s="53"/>
      <c r="G64" s="231">
        <v>73</v>
      </c>
      <c r="H64" s="228">
        <f t="shared" si="0"/>
        <v>25.55</v>
      </c>
      <c r="I64" s="253">
        <v>100</v>
      </c>
      <c r="J64" s="254">
        <v>30</v>
      </c>
      <c r="K64" s="254">
        <v>20</v>
      </c>
      <c r="L64" s="53">
        <v>30</v>
      </c>
      <c r="M64" s="53">
        <v>80</v>
      </c>
      <c r="N64" s="256" t="s">
        <v>468</v>
      </c>
      <c r="O64" s="100"/>
      <c r="P64" s="231">
        <v>5</v>
      </c>
      <c r="Q64" s="53"/>
      <c r="R64" s="53"/>
      <c r="S64" s="53"/>
      <c r="T64" s="53">
        <f t="shared" si="1"/>
        <v>85</v>
      </c>
      <c r="U64" s="232">
        <f t="shared" si="2"/>
        <v>8.5</v>
      </c>
      <c r="V64" s="268">
        <v>0</v>
      </c>
      <c r="W64" s="53"/>
      <c r="X64" s="53"/>
      <c r="Y64" s="53"/>
      <c r="Z64" s="53"/>
      <c r="AA64" s="53"/>
      <c r="AB64" s="268">
        <v>0</v>
      </c>
      <c r="AC64" s="53">
        <f t="shared" si="3"/>
        <v>0</v>
      </c>
      <c r="AD64" s="53">
        <v>88</v>
      </c>
      <c r="AE64" s="53">
        <f t="shared" si="4"/>
        <v>35.2</v>
      </c>
      <c r="AF64" s="53">
        <v>10</v>
      </c>
      <c r="AG64" s="53">
        <f t="shared" si="5"/>
        <v>79.25</v>
      </c>
      <c r="AH64" s="100" t="s">
        <v>92</v>
      </c>
      <c r="AI64" s="53"/>
    </row>
    <row r="65" ht="14.25" spans="1:35">
      <c r="A65" s="242">
        <v>59</v>
      </c>
      <c r="B65" s="247" t="s">
        <v>531</v>
      </c>
      <c r="C65" s="248">
        <v>72.6</v>
      </c>
      <c r="D65" s="104">
        <v>59</v>
      </c>
      <c r="E65" s="71"/>
      <c r="F65" s="71"/>
      <c r="G65" s="245">
        <v>72.6</v>
      </c>
      <c r="H65" s="246">
        <f t="shared" si="0"/>
        <v>25.41</v>
      </c>
      <c r="I65" s="262">
        <v>100</v>
      </c>
      <c r="J65" s="263">
        <v>30</v>
      </c>
      <c r="K65" s="263">
        <v>20</v>
      </c>
      <c r="L65" s="71">
        <v>30</v>
      </c>
      <c r="M65" s="71">
        <v>80</v>
      </c>
      <c r="N65" s="264"/>
      <c r="O65" s="104"/>
      <c r="P65" s="245"/>
      <c r="Q65" s="71"/>
      <c r="R65" s="71"/>
      <c r="S65" s="71"/>
      <c r="T65" s="71">
        <f t="shared" si="1"/>
        <v>80</v>
      </c>
      <c r="U65" s="249">
        <f t="shared" si="2"/>
        <v>8</v>
      </c>
      <c r="V65" s="270">
        <v>0</v>
      </c>
      <c r="W65" s="71"/>
      <c r="X65" s="71"/>
      <c r="Y65" s="71"/>
      <c r="Z65" s="71"/>
      <c r="AA65" s="71"/>
      <c r="AB65" s="270">
        <v>0</v>
      </c>
      <c r="AC65" s="71">
        <f t="shared" si="3"/>
        <v>0</v>
      </c>
      <c r="AD65" s="71">
        <v>78</v>
      </c>
      <c r="AE65" s="71">
        <f t="shared" si="4"/>
        <v>31.2</v>
      </c>
      <c r="AF65" s="71">
        <v>10</v>
      </c>
      <c r="AG65" s="71">
        <f t="shared" si="5"/>
        <v>74.61</v>
      </c>
      <c r="AH65" s="104" t="s">
        <v>129</v>
      </c>
      <c r="AI65" s="71" t="s">
        <v>505</v>
      </c>
    </row>
    <row r="66" ht="14.25" spans="1:35">
      <c r="A66" s="83">
        <v>60</v>
      </c>
      <c r="B66" s="229" t="s">
        <v>532</v>
      </c>
      <c r="C66" s="230">
        <v>72.4</v>
      </c>
      <c r="D66" s="100">
        <v>60</v>
      </c>
      <c r="E66" s="232"/>
      <c r="F66" s="232"/>
      <c r="G66" s="231">
        <v>72.4</v>
      </c>
      <c r="H66" s="228">
        <f t="shared" si="0"/>
        <v>25.34</v>
      </c>
      <c r="I66" s="253">
        <v>100</v>
      </c>
      <c r="J66" s="254">
        <v>30</v>
      </c>
      <c r="K66" s="254">
        <v>20</v>
      </c>
      <c r="L66" s="53">
        <v>30</v>
      </c>
      <c r="M66" s="53">
        <v>80</v>
      </c>
      <c r="N66" s="231"/>
      <c r="O66" s="257"/>
      <c r="P66" s="231"/>
      <c r="Q66" s="232"/>
      <c r="R66" s="232"/>
      <c r="S66" s="232"/>
      <c r="T66" s="53">
        <f t="shared" si="1"/>
        <v>80</v>
      </c>
      <c r="U66" s="232">
        <f t="shared" si="2"/>
        <v>8</v>
      </c>
      <c r="V66" s="268">
        <v>0</v>
      </c>
      <c r="W66" s="232"/>
      <c r="X66" s="232"/>
      <c r="Y66" s="232"/>
      <c r="Z66" s="232"/>
      <c r="AA66" s="232"/>
      <c r="AB66" s="268">
        <v>0</v>
      </c>
      <c r="AC66" s="53">
        <f t="shared" si="3"/>
        <v>0</v>
      </c>
      <c r="AD66" s="53">
        <v>82</v>
      </c>
      <c r="AE66" s="53">
        <f t="shared" si="4"/>
        <v>32.8</v>
      </c>
      <c r="AF66" s="53"/>
      <c r="AG66" s="53">
        <f t="shared" si="5"/>
        <v>66.14</v>
      </c>
      <c r="AH66" s="100" t="s">
        <v>189</v>
      </c>
      <c r="AI66" s="53"/>
    </row>
    <row r="67" ht="14.25" spans="1:35">
      <c r="A67" s="242">
        <v>61</v>
      </c>
      <c r="B67" s="247" t="s">
        <v>533</v>
      </c>
      <c r="C67" s="248">
        <v>71.7</v>
      </c>
      <c r="D67" s="104">
        <v>61</v>
      </c>
      <c r="E67" s="249"/>
      <c r="F67" s="249"/>
      <c r="G67" s="245">
        <v>71.7</v>
      </c>
      <c r="H67" s="246">
        <f t="shared" si="0"/>
        <v>25.095</v>
      </c>
      <c r="I67" s="262">
        <v>100</v>
      </c>
      <c r="J67" s="263">
        <v>30</v>
      </c>
      <c r="K67" s="263">
        <v>20</v>
      </c>
      <c r="L67" s="71">
        <v>30</v>
      </c>
      <c r="M67" s="71">
        <v>80</v>
      </c>
      <c r="N67" s="264"/>
      <c r="O67" s="104"/>
      <c r="P67" s="245"/>
      <c r="Q67" s="71"/>
      <c r="R67" s="71"/>
      <c r="S67" s="71"/>
      <c r="T67" s="71">
        <f t="shared" si="1"/>
        <v>80</v>
      </c>
      <c r="U67" s="249">
        <f t="shared" si="2"/>
        <v>8</v>
      </c>
      <c r="V67" s="270">
        <v>0</v>
      </c>
      <c r="W67" s="71"/>
      <c r="X67" s="71"/>
      <c r="Y67" s="71"/>
      <c r="Z67" s="71"/>
      <c r="AA67" s="71"/>
      <c r="AB67" s="270">
        <v>0</v>
      </c>
      <c r="AC67" s="71">
        <f t="shared" si="3"/>
        <v>0</v>
      </c>
      <c r="AD67" s="71">
        <v>77</v>
      </c>
      <c r="AE67" s="71">
        <f t="shared" si="4"/>
        <v>30.8</v>
      </c>
      <c r="AF67" s="71"/>
      <c r="AG67" s="71">
        <f t="shared" si="5"/>
        <v>63.895</v>
      </c>
      <c r="AH67" s="104" t="s">
        <v>199</v>
      </c>
      <c r="AI67" s="71" t="s">
        <v>505</v>
      </c>
    </row>
    <row r="68" ht="14.25" spans="1:35">
      <c r="A68" s="83">
        <v>62</v>
      </c>
      <c r="B68" s="229" t="s">
        <v>534</v>
      </c>
      <c r="C68" s="230">
        <v>71.6</v>
      </c>
      <c r="D68" s="100">
        <v>62</v>
      </c>
      <c r="E68" s="232"/>
      <c r="F68" s="232"/>
      <c r="G68" s="231">
        <v>71.6</v>
      </c>
      <c r="H68" s="228">
        <f t="shared" si="0"/>
        <v>25.06</v>
      </c>
      <c r="I68" s="253">
        <v>100</v>
      </c>
      <c r="J68" s="254">
        <v>30</v>
      </c>
      <c r="K68" s="254">
        <v>20</v>
      </c>
      <c r="L68" s="53">
        <v>30</v>
      </c>
      <c r="M68" s="53">
        <v>80</v>
      </c>
      <c r="N68" s="256"/>
      <c r="O68" s="257"/>
      <c r="P68" s="231"/>
      <c r="Q68" s="232"/>
      <c r="R68" s="232"/>
      <c r="S68" s="232"/>
      <c r="T68" s="53">
        <f t="shared" si="1"/>
        <v>80</v>
      </c>
      <c r="U68" s="232">
        <f t="shared" si="2"/>
        <v>8</v>
      </c>
      <c r="V68" s="268">
        <v>0</v>
      </c>
      <c r="W68" s="232"/>
      <c r="X68" s="232"/>
      <c r="Y68" s="232"/>
      <c r="Z68" s="232"/>
      <c r="AA68" s="232"/>
      <c r="AB68" s="268">
        <v>0</v>
      </c>
      <c r="AC68" s="53">
        <f t="shared" si="3"/>
        <v>0</v>
      </c>
      <c r="AD68" s="53">
        <v>76</v>
      </c>
      <c r="AE68" s="53">
        <f t="shared" si="4"/>
        <v>30.4</v>
      </c>
      <c r="AF68" s="53">
        <v>10</v>
      </c>
      <c r="AG68" s="53">
        <f t="shared" si="5"/>
        <v>73.46</v>
      </c>
      <c r="AH68" s="100" t="s">
        <v>143</v>
      </c>
      <c r="AI68" s="53"/>
    </row>
    <row r="69" ht="14.25" spans="1:35">
      <c r="A69" s="83">
        <v>63</v>
      </c>
      <c r="B69" s="225" t="s">
        <v>535</v>
      </c>
      <c r="C69" s="226">
        <v>71.5</v>
      </c>
      <c r="D69" s="100">
        <v>63</v>
      </c>
      <c r="E69" s="53"/>
      <c r="F69" s="53"/>
      <c r="G69" s="231">
        <v>71.5</v>
      </c>
      <c r="H69" s="228">
        <f t="shared" si="0"/>
        <v>25.025</v>
      </c>
      <c r="I69" s="253">
        <v>100</v>
      </c>
      <c r="J69" s="254">
        <v>30</v>
      </c>
      <c r="K69" s="254">
        <v>20</v>
      </c>
      <c r="L69" s="53">
        <v>30</v>
      </c>
      <c r="M69" s="53">
        <v>80</v>
      </c>
      <c r="N69" s="256"/>
      <c r="O69" s="100"/>
      <c r="P69" s="231"/>
      <c r="Q69" s="53"/>
      <c r="R69" s="53"/>
      <c r="S69" s="53"/>
      <c r="T69" s="53">
        <f t="shared" si="1"/>
        <v>80</v>
      </c>
      <c r="U69" s="232">
        <f t="shared" si="2"/>
        <v>8</v>
      </c>
      <c r="V69" s="268">
        <v>0</v>
      </c>
      <c r="W69" s="53"/>
      <c r="X69" s="53"/>
      <c r="Y69" s="53"/>
      <c r="Z69" s="53"/>
      <c r="AA69" s="53"/>
      <c r="AB69" s="268">
        <v>0</v>
      </c>
      <c r="AC69" s="53">
        <f t="shared" si="3"/>
        <v>0</v>
      </c>
      <c r="AD69" s="53">
        <v>78</v>
      </c>
      <c r="AE69" s="53">
        <f t="shared" si="4"/>
        <v>31.2</v>
      </c>
      <c r="AF69" s="53">
        <v>10</v>
      </c>
      <c r="AG69" s="53">
        <f t="shared" si="5"/>
        <v>74.225</v>
      </c>
      <c r="AH69" s="100" t="s">
        <v>130</v>
      </c>
      <c r="AI69" s="53"/>
    </row>
    <row r="70" ht="14.25" spans="1:35">
      <c r="A70" s="83">
        <v>64</v>
      </c>
      <c r="B70" s="225" t="s">
        <v>536</v>
      </c>
      <c r="C70" s="226">
        <v>71</v>
      </c>
      <c r="D70" s="100">
        <v>64</v>
      </c>
      <c r="E70" s="53"/>
      <c r="F70" s="53"/>
      <c r="G70" s="227">
        <v>71</v>
      </c>
      <c r="H70" s="228">
        <f t="shared" si="0"/>
        <v>24.85</v>
      </c>
      <c r="I70" s="253">
        <v>100</v>
      </c>
      <c r="J70" s="254">
        <v>30</v>
      </c>
      <c r="K70" s="254">
        <v>20</v>
      </c>
      <c r="L70" s="53">
        <v>30</v>
      </c>
      <c r="M70" s="53">
        <v>80</v>
      </c>
      <c r="N70" s="231"/>
      <c r="O70" s="100"/>
      <c r="P70" s="231"/>
      <c r="Q70" s="53"/>
      <c r="R70" s="53"/>
      <c r="S70" s="53"/>
      <c r="T70" s="53">
        <f t="shared" si="1"/>
        <v>80</v>
      </c>
      <c r="U70" s="232">
        <f t="shared" si="2"/>
        <v>8</v>
      </c>
      <c r="V70" s="268">
        <v>0</v>
      </c>
      <c r="W70" s="53"/>
      <c r="X70" s="53"/>
      <c r="Y70" s="53"/>
      <c r="Z70" s="53"/>
      <c r="AA70" s="53"/>
      <c r="AB70" s="268">
        <v>0</v>
      </c>
      <c r="AC70" s="53">
        <f t="shared" si="3"/>
        <v>0</v>
      </c>
      <c r="AD70" s="53">
        <v>83</v>
      </c>
      <c r="AE70" s="53">
        <f t="shared" si="4"/>
        <v>33.2</v>
      </c>
      <c r="AF70" s="53"/>
      <c r="AG70" s="53">
        <f t="shared" si="5"/>
        <v>66.05</v>
      </c>
      <c r="AH70" s="100" t="s">
        <v>192</v>
      </c>
      <c r="AI70" s="232"/>
    </row>
    <row r="71" ht="14.25" spans="1:35">
      <c r="A71" s="83">
        <v>65</v>
      </c>
      <c r="B71" s="225" t="s">
        <v>537</v>
      </c>
      <c r="C71" s="226">
        <v>70.4</v>
      </c>
      <c r="D71" s="100">
        <v>65</v>
      </c>
      <c r="E71" s="232"/>
      <c r="F71" s="232"/>
      <c r="G71" s="231">
        <v>70.4</v>
      </c>
      <c r="H71" s="228">
        <f t="shared" ref="H71:H83" si="6">G71*0.7*0.5</f>
        <v>24.64</v>
      </c>
      <c r="I71" s="253">
        <v>100</v>
      </c>
      <c r="J71" s="254">
        <v>30</v>
      </c>
      <c r="K71" s="254">
        <v>20</v>
      </c>
      <c r="L71" s="53">
        <v>30</v>
      </c>
      <c r="M71" s="53">
        <v>80</v>
      </c>
      <c r="N71" s="231" t="s">
        <v>468</v>
      </c>
      <c r="O71" s="257"/>
      <c r="P71" s="231">
        <v>5</v>
      </c>
      <c r="Q71" s="232"/>
      <c r="R71" s="232"/>
      <c r="S71" s="232"/>
      <c r="T71" s="53">
        <f t="shared" ref="T71:T83" si="7">M71+P71-S71</f>
        <v>85</v>
      </c>
      <c r="U71" s="232">
        <f t="shared" ref="U71:U83" si="8">T71*0.2*0.5</f>
        <v>8.5</v>
      </c>
      <c r="V71" s="268">
        <v>0</v>
      </c>
      <c r="W71" s="232"/>
      <c r="X71" s="232"/>
      <c r="Y71" s="232"/>
      <c r="Z71" s="232"/>
      <c r="AA71" s="232"/>
      <c r="AB71" s="268">
        <v>0</v>
      </c>
      <c r="AC71" s="53">
        <f t="shared" ref="AC71:AC83" si="9">AB71*0.1*0.5</f>
        <v>0</v>
      </c>
      <c r="AD71" s="53">
        <v>84</v>
      </c>
      <c r="AE71" s="53">
        <f t="shared" ref="AE71:AE83" si="10">AD71*0.4</f>
        <v>33.6</v>
      </c>
      <c r="AF71" s="53">
        <v>10</v>
      </c>
      <c r="AG71" s="53">
        <f t="shared" ref="AG71:AG83" si="11">H71+U71+AC71+AE71+AF71</f>
        <v>76.74</v>
      </c>
      <c r="AH71" s="100" t="s">
        <v>90</v>
      </c>
      <c r="AI71" s="53"/>
    </row>
    <row r="72" ht="14.25" spans="1:35">
      <c r="A72" s="83">
        <v>66</v>
      </c>
      <c r="B72" s="229" t="s">
        <v>538</v>
      </c>
      <c r="C72" s="230">
        <v>70</v>
      </c>
      <c r="D72" s="100">
        <v>66</v>
      </c>
      <c r="E72" s="232"/>
      <c r="F72" s="232"/>
      <c r="G72" s="231">
        <v>70</v>
      </c>
      <c r="H72" s="228">
        <f t="shared" si="6"/>
        <v>24.5</v>
      </c>
      <c r="I72" s="253">
        <v>100</v>
      </c>
      <c r="J72" s="254">
        <v>30</v>
      </c>
      <c r="K72" s="254">
        <v>20</v>
      </c>
      <c r="L72" s="53">
        <v>30</v>
      </c>
      <c r="M72" s="53">
        <v>80</v>
      </c>
      <c r="N72" s="256"/>
      <c r="O72" s="100"/>
      <c r="P72" s="231"/>
      <c r="Q72" s="53"/>
      <c r="R72" s="53"/>
      <c r="S72" s="53"/>
      <c r="T72" s="53">
        <f t="shared" si="7"/>
        <v>80</v>
      </c>
      <c r="U72" s="232">
        <f t="shared" si="8"/>
        <v>8</v>
      </c>
      <c r="V72" s="268">
        <v>0</v>
      </c>
      <c r="W72" s="53"/>
      <c r="X72" s="53"/>
      <c r="Y72" s="53"/>
      <c r="Z72" s="53"/>
      <c r="AA72" s="53"/>
      <c r="AB72" s="268">
        <v>0</v>
      </c>
      <c r="AC72" s="53">
        <f t="shared" si="9"/>
        <v>0</v>
      </c>
      <c r="AD72" s="53">
        <v>66</v>
      </c>
      <c r="AE72" s="53">
        <f t="shared" si="10"/>
        <v>26.4</v>
      </c>
      <c r="AF72" s="53"/>
      <c r="AG72" s="53">
        <f t="shared" si="11"/>
        <v>58.9</v>
      </c>
      <c r="AH72" s="100" t="s">
        <v>278</v>
      </c>
      <c r="AI72" s="53"/>
    </row>
    <row r="73" ht="14.25" spans="1:35">
      <c r="A73" s="83">
        <v>67</v>
      </c>
      <c r="B73" s="229" t="s">
        <v>539</v>
      </c>
      <c r="C73" s="230">
        <v>69.8</v>
      </c>
      <c r="D73" s="100">
        <v>67</v>
      </c>
      <c r="E73" s="232"/>
      <c r="F73" s="232"/>
      <c r="G73" s="231">
        <v>69.8</v>
      </c>
      <c r="H73" s="228">
        <f t="shared" si="6"/>
        <v>24.43</v>
      </c>
      <c r="I73" s="253">
        <v>100</v>
      </c>
      <c r="J73" s="254">
        <v>30</v>
      </c>
      <c r="K73" s="254">
        <v>20</v>
      </c>
      <c r="L73" s="53">
        <v>30</v>
      </c>
      <c r="M73" s="53">
        <v>80</v>
      </c>
      <c r="N73" s="256"/>
      <c r="O73" s="100"/>
      <c r="P73" s="231"/>
      <c r="Q73" s="53"/>
      <c r="R73" s="53"/>
      <c r="S73" s="53"/>
      <c r="T73" s="53">
        <f t="shared" si="7"/>
        <v>80</v>
      </c>
      <c r="U73" s="232">
        <f t="shared" si="8"/>
        <v>8</v>
      </c>
      <c r="V73" s="268">
        <v>0</v>
      </c>
      <c r="W73" s="53"/>
      <c r="X73" s="53"/>
      <c r="Y73" s="53"/>
      <c r="Z73" s="53"/>
      <c r="AA73" s="53"/>
      <c r="AB73" s="268">
        <v>0</v>
      </c>
      <c r="AC73" s="53">
        <f t="shared" si="9"/>
        <v>0</v>
      </c>
      <c r="AD73" s="53">
        <v>71</v>
      </c>
      <c r="AE73" s="53">
        <f t="shared" si="10"/>
        <v>28.4</v>
      </c>
      <c r="AF73" s="53">
        <v>10</v>
      </c>
      <c r="AG73" s="53">
        <f t="shared" si="11"/>
        <v>70.83</v>
      </c>
      <c r="AH73" s="100" t="s">
        <v>104</v>
      </c>
      <c r="AI73" s="53"/>
    </row>
    <row r="74" ht="14.25" spans="1:35">
      <c r="A74" s="83">
        <v>68</v>
      </c>
      <c r="B74" s="229" t="s">
        <v>540</v>
      </c>
      <c r="C74" s="230">
        <v>69.6</v>
      </c>
      <c r="D74" s="100">
        <v>68</v>
      </c>
      <c r="E74" s="232"/>
      <c r="F74" s="232"/>
      <c r="G74" s="231">
        <v>69.6</v>
      </c>
      <c r="H74" s="228">
        <f t="shared" si="6"/>
        <v>24.36</v>
      </c>
      <c r="I74" s="253">
        <v>100</v>
      </c>
      <c r="J74" s="254">
        <v>30</v>
      </c>
      <c r="K74" s="254">
        <v>20</v>
      </c>
      <c r="L74" s="53">
        <v>30</v>
      </c>
      <c r="M74" s="53">
        <v>80</v>
      </c>
      <c r="N74" s="231"/>
      <c r="O74" s="100"/>
      <c r="P74" s="231"/>
      <c r="Q74" s="53"/>
      <c r="R74" s="53"/>
      <c r="S74" s="53"/>
      <c r="T74" s="53">
        <f t="shared" si="7"/>
        <v>80</v>
      </c>
      <c r="U74" s="232">
        <f t="shared" si="8"/>
        <v>8</v>
      </c>
      <c r="V74" s="268">
        <v>0</v>
      </c>
      <c r="W74" s="53"/>
      <c r="X74" s="53"/>
      <c r="Y74" s="53"/>
      <c r="Z74" s="53"/>
      <c r="AA74" s="53"/>
      <c r="AB74" s="268">
        <v>0</v>
      </c>
      <c r="AC74" s="53">
        <f t="shared" si="9"/>
        <v>0</v>
      </c>
      <c r="AD74" s="53">
        <v>85</v>
      </c>
      <c r="AE74" s="53">
        <f t="shared" si="10"/>
        <v>34</v>
      </c>
      <c r="AF74" s="53">
        <v>10</v>
      </c>
      <c r="AG74" s="53">
        <f t="shared" si="11"/>
        <v>76.36</v>
      </c>
      <c r="AH74" s="100" t="s">
        <v>54</v>
      </c>
      <c r="AI74" s="53"/>
    </row>
    <row r="75" ht="14.25" spans="1:35">
      <c r="A75" s="238">
        <v>69</v>
      </c>
      <c r="B75" s="229" t="s">
        <v>541</v>
      </c>
      <c r="C75" s="230">
        <v>69.4</v>
      </c>
      <c r="D75" s="257">
        <v>69</v>
      </c>
      <c r="E75" s="232"/>
      <c r="F75" s="232"/>
      <c r="G75" s="231">
        <v>69.4</v>
      </c>
      <c r="H75" s="228">
        <f t="shared" si="6"/>
        <v>24.29</v>
      </c>
      <c r="I75" s="253">
        <v>100</v>
      </c>
      <c r="J75" s="254">
        <v>30</v>
      </c>
      <c r="K75" s="254">
        <v>20</v>
      </c>
      <c r="L75" s="53">
        <v>30</v>
      </c>
      <c r="M75" s="53">
        <v>80</v>
      </c>
      <c r="N75" s="231"/>
      <c r="O75" s="257"/>
      <c r="P75" s="231"/>
      <c r="Q75" s="232"/>
      <c r="R75" s="232"/>
      <c r="S75" s="232"/>
      <c r="T75" s="53">
        <f t="shared" si="7"/>
        <v>80</v>
      </c>
      <c r="U75" s="232">
        <f t="shared" si="8"/>
        <v>8</v>
      </c>
      <c r="V75" s="268">
        <v>0</v>
      </c>
      <c r="W75" s="232"/>
      <c r="X75" s="232"/>
      <c r="Y75" s="232"/>
      <c r="Z75" s="232"/>
      <c r="AA75" s="232"/>
      <c r="AB75" s="268">
        <v>0</v>
      </c>
      <c r="AC75" s="53">
        <f t="shared" si="9"/>
        <v>0</v>
      </c>
      <c r="AD75" s="232">
        <v>69</v>
      </c>
      <c r="AE75" s="53">
        <f t="shared" si="10"/>
        <v>27.6</v>
      </c>
      <c r="AF75" s="232"/>
      <c r="AG75" s="53">
        <f t="shared" si="11"/>
        <v>59.89</v>
      </c>
      <c r="AH75" s="100" t="s">
        <v>283</v>
      </c>
      <c r="AI75" s="53"/>
    </row>
    <row r="76" ht="14.25" spans="1:35">
      <c r="A76" s="83">
        <v>70</v>
      </c>
      <c r="B76" s="229" t="s">
        <v>542</v>
      </c>
      <c r="C76" s="230">
        <v>69.2</v>
      </c>
      <c r="D76" s="100">
        <v>70</v>
      </c>
      <c r="E76" s="53"/>
      <c r="F76" s="53"/>
      <c r="G76" s="231">
        <v>69.2</v>
      </c>
      <c r="H76" s="228">
        <f t="shared" si="6"/>
        <v>24.22</v>
      </c>
      <c r="I76" s="253">
        <v>100</v>
      </c>
      <c r="J76" s="254">
        <v>30</v>
      </c>
      <c r="K76" s="254">
        <v>20</v>
      </c>
      <c r="L76" s="53">
        <v>30</v>
      </c>
      <c r="M76" s="53">
        <v>80</v>
      </c>
      <c r="N76" s="231"/>
      <c r="O76" s="100"/>
      <c r="P76" s="231"/>
      <c r="Q76" s="53"/>
      <c r="R76" s="53"/>
      <c r="S76" s="53"/>
      <c r="T76" s="53">
        <f t="shared" si="7"/>
        <v>80</v>
      </c>
      <c r="U76" s="232">
        <f t="shared" si="8"/>
        <v>8</v>
      </c>
      <c r="V76" s="268">
        <v>0</v>
      </c>
      <c r="W76" s="53"/>
      <c r="X76" s="53"/>
      <c r="Y76" s="53"/>
      <c r="Z76" s="53"/>
      <c r="AA76" s="53"/>
      <c r="AB76" s="268">
        <v>0</v>
      </c>
      <c r="AC76" s="53">
        <f t="shared" si="9"/>
        <v>0</v>
      </c>
      <c r="AD76" s="53">
        <v>72</v>
      </c>
      <c r="AE76" s="53">
        <f t="shared" si="10"/>
        <v>28.8</v>
      </c>
      <c r="AF76" s="53"/>
      <c r="AG76" s="53">
        <f t="shared" si="11"/>
        <v>61.02</v>
      </c>
      <c r="AH76" s="100" t="s">
        <v>264</v>
      </c>
      <c r="AI76" s="53"/>
    </row>
    <row r="77" ht="14.25" spans="1:35">
      <c r="A77" s="83">
        <v>71</v>
      </c>
      <c r="B77" s="229" t="s">
        <v>543</v>
      </c>
      <c r="C77" s="230">
        <v>67.5</v>
      </c>
      <c r="D77" s="100">
        <v>71</v>
      </c>
      <c r="E77" s="232"/>
      <c r="F77" s="232"/>
      <c r="G77" s="227">
        <v>67.5</v>
      </c>
      <c r="H77" s="228">
        <f t="shared" si="6"/>
        <v>23.625</v>
      </c>
      <c r="I77" s="253">
        <v>100</v>
      </c>
      <c r="J77" s="254">
        <v>30</v>
      </c>
      <c r="K77" s="254">
        <v>20</v>
      </c>
      <c r="L77" s="53">
        <v>30</v>
      </c>
      <c r="M77" s="53">
        <v>80</v>
      </c>
      <c r="N77" s="231"/>
      <c r="O77" s="100"/>
      <c r="P77" s="231"/>
      <c r="Q77" s="53"/>
      <c r="R77" s="53"/>
      <c r="S77" s="53"/>
      <c r="T77" s="53">
        <f t="shared" si="7"/>
        <v>80</v>
      </c>
      <c r="U77" s="232">
        <f t="shared" si="8"/>
        <v>8</v>
      </c>
      <c r="V77" s="268">
        <v>0</v>
      </c>
      <c r="W77" s="53"/>
      <c r="X77" s="53"/>
      <c r="Y77" s="53"/>
      <c r="Z77" s="53"/>
      <c r="AA77" s="53"/>
      <c r="AB77" s="268">
        <v>0</v>
      </c>
      <c r="AC77" s="53">
        <f t="shared" si="9"/>
        <v>0</v>
      </c>
      <c r="AD77" s="53">
        <v>83</v>
      </c>
      <c r="AE77" s="53">
        <f t="shared" si="10"/>
        <v>33.2</v>
      </c>
      <c r="AF77" s="53"/>
      <c r="AG77" s="53">
        <f t="shared" si="11"/>
        <v>64.825</v>
      </c>
      <c r="AH77" s="100" t="s">
        <v>176</v>
      </c>
      <c r="AI77" s="53"/>
    </row>
    <row r="78" ht="14.25" spans="1:35">
      <c r="A78" s="83">
        <v>72</v>
      </c>
      <c r="B78" s="225" t="s">
        <v>544</v>
      </c>
      <c r="C78" s="226">
        <v>67.5</v>
      </c>
      <c r="D78" s="100">
        <v>72</v>
      </c>
      <c r="E78" s="53"/>
      <c r="F78" s="53"/>
      <c r="G78" s="227">
        <v>67.5</v>
      </c>
      <c r="H78" s="228">
        <f t="shared" si="6"/>
        <v>23.625</v>
      </c>
      <c r="I78" s="253">
        <v>100</v>
      </c>
      <c r="J78" s="254">
        <v>30</v>
      </c>
      <c r="K78" s="254">
        <v>20</v>
      </c>
      <c r="L78" s="53">
        <v>30</v>
      </c>
      <c r="M78" s="53">
        <v>80</v>
      </c>
      <c r="N78" s="231"/>
      <c r="O78" s="100"/>
      <c r="P78" s="231"/>
      <c r="Q78" s="53"/>
      <c r="R78" s="53"/>
      <c r="S78" s="53"/>
      <c r="T78" s="53">
        <f t="shared" si="7"/>
        <v>80</v>
      </c>
      <c r="U78" s="232">
        <f t="shared" si="8"/>
        <v>8</v>
      </c>
      <c r="V78" s="268">
        <v>0</v>
      </c>
      <c r="W78" s="53"/>
      <c r="X78" s="53"/>
      <c r="Y78" s="53"/>
      <c r="Z78" s="53"/>
      <c r="AA78" s="53"/>
      <c r="AB78" s="268">
        <v>0</v>
      </c>
      <c r="AC78" s="53">
        <f t="shared" si="9"/>
        <v>0</v>
      </c>
      <c r="AD78" s="53">
        <v>84</v>
      </c>
      <c r="AE78" s="53">
        <f t="shared" si="10"/>
        <v>33.6</v>
      </c>
      <c r="AF78" s="53">
        <v>10</v>
      </c>
      <c r="AG78" s="53">
        <f t="shared" si="11"/>
        <v>75.225</v>
      </c>
      <c r="AH78" s="100" t="s">
        <v>121</v>
      </c>
      <c r="AI78" s="53"/>
    </row>
    <row r="79" ht="14.25" spans="1:35">
      <c r="A79" s="83">
        <v>73</v>
      </c>
      <c r="B79" s="229" t="s">
        <v>545</v>
      </c>
      <c r="C79" s="230">
        <v>67.3</v>
      </c>
      <c r="D79" s="100">
        <v>73</v>
      </c>
      <c r="E79" s="53"/>
      <c r="F79" s="53"/>
      <c r="G79" s="231">
        <v>67.3</v>
      </c>
      <c r="H79" s="228">
        <f t="shared" si="6"/>
        <v>23.555</v>
      </c>
      <c r="I79" s="253">
        <v>100</v>
      </c>
      <c r="J79" s="254">
        <v>30</v>
      </c>
      <c r="K79" s="254">
        <v>20</v>
      </c>
      <c r="L79" s="53">
        <v>30</v>
      </c>
      <c r="M79" s="53">
        <v>80</v>
      </c>
      <c r="N79" s="231"/>
      <c r="O79" s="100"/>
      <c r="P79" s="231"/>
      <c r="Q79" s="53"/>
      <c r="R79" s="53"/>
      <c r="S79" s="53"/>
      <c r="T79" s="53">
        <f t="shared" si="7"/>
        <v>80</v>
      </c>
      <c r="U79" s="232">
        <f t="shared" si="8"/>
        <v>8</v>
      </c>
      <c r="V79" s="268">
        <v>0</v>
      </c>
      <c r="W79" s="53"/>
      <c r="X79" s="53"/>
      <c r="Y79" s="53"/>
      <c r="Z79" s="53"/>
      <c r="AA79" s="53"/>
      <c r="AB79" s="268">
        <v>0</v>
      </c>
      <c r="AC79" s="53">
        <f t="shared" si="9"/>
        <v>0</v>
      </c>
      <c r="AD79" s="53">
        <v>76</v>
      </c>
      <c r="AE79" s="53">
        <f t="shared" si="10"/>
        <v>30.4</v>
      </c>
      <c r="AF79" s="53"/>
      <c r="AG79" s="53">
        <f t="shared" si="11"/>
        <v>61.955</v>
      </c>
      <c r="AH79" s="100" t="s">
        <v>292</v>
      </c>
      <c r="AI79" s="53"/>
    </row>
    <row r="80" ht="14.25" spans="1:35">
      <c r="A80" s="83">
        <v>74</v>
      </c>
      <c r="B80" s="225" t="s">
        <v>546</v>
      </c>
      <c r="C80" s="226">
        <v>67.3</v>
      </c>
      <c r="D80" s="100">
        <v>74</v>
      </c>
      <c r="E80" s="53"/>
      <c r="F80" s="53"/>
      <c r="G80" s="231">
        <v>67.3</v>
      </c>
      <c r="H80" s="228">
        <f t="shared" si="6"/>
        <v>23.555</v>
      </c>
      <c r="I80" s="253">
        <v>100</v>
      </c>
      <c r="J80" s="254">
        <v>30</v>
      </c>
      <c r="K80" s="254">
        <v>20</v>
      </c>
      <c r="L80" s="53">
        <v>30</v>
      </c>
      <c r="M80" s="53">
        <v>80</v>
      </c>
      <c r="N80" s="231"/>
      <c r="O80" s="100"/>
      <c r="P80" s="231"/>
      <c r="Q80" s="53"/>
      <c r="R80" s="53"/>
      <c r="S80" s="53"/>
      <c r="T80" s="53">
        <f t="shared" si="7"/>
        <v>80</v>
      </c>
      <c r="U80" s="232">
        <f t="shared" si="8"/>
        <v>8</v>
      </c>
      <c r="V80" s="268">
        <v>0</v>
      </c>
      <c r="W80" s="53"/>
      <c r="X80" s="53"/>
      <c r="Y80" s="53"/>
      <c r="Z80" s="53"/>
      <c r="AA80" s="53"/>
      <c r="AB80" s="268">
        <v>0</v>
      </c>
      <c r="AC80" s="53">
        <f t="shared" si="9"/>
        <v>0</v>
      </c>
      <c r="AD80" s="53">
        <v>87</v>
      </c>
      <c r="AE80" s="53">
        <f t="shared" si="10"/>
        <v>34.8</v>
      </c>
      <c r="AF80" s="53">
        <v>10</v>
      </c>
      <c r="AG80" s="53">
        <f t="shared" si="11"/>
        <v>76.355</v>
      </c>
      <c r="AH80" s="100" t="s">
        <v>81</v>
      </c>
      <c r="AI80" s="53"/>
    </row>
    <row r="81" ht="14.25" spans="1:35">
      <c r="A81" s="83">
        <v>75</v>
      </c>
      <c r="B81" s="225" t="s">
        <v>547</v>
      </c>
      <c r="C81" s="226">
        <v>67.2</v>
      </c>
      <c r="D81" s="100">
        <v>75</v>
      </c>
      <c r="E81" s="53"/>
      <c r="F81" s="53"/>
      <c r="G81" s="231">
        <v>67.2</v>
      </c>
      <c r="H81" s="228">
        <f t="shared" si="6"/>
        <v>23.52</v>
      </c>
      <c r="I81" s="253">
        <v>100</v>
      </c>
      <c r="J81" s="254">
        <v>30</v>
      </c>
      <c r="K81" s="254">
        <v>20</v>
      </c>
      <c r="L81" s="53">
        <v>30</v>
      </c>
      <c r="M81" s="53">
        <v>80</v>
      </c>
      <c r="N81" s="231"/>
      <c r="O81" s="100"/>
      <c r="P81" s="231"/>
      <c r="Q81" s="53"/>
      <c r="R81" s="53"/>
      <c r="S81" s="53"/>
      <c r="T81" s="53">
        <f t="shared" si="7"/>
        <v>80</v>
      </c>
      <c r="U81" s="232">
        <f t="shared" si="8"/>
        <v>8</v>
      </c>
      <c r="V81" s="268">
        <v>0</v>
      </c>
      <c r="W81" s="53"/>
      <c r="X81" s="53"/>
      <c r="Y81" s="53"/>
      <c r="Z81" s="53"/>
      <c r="AA81" s="53"/>
      <c r="AB81" s="268">
        <v>0</v>
      </c>
      <c r="AC81" s="53">
        <f t="shared" si="9"/>
        <v>0</v>
      </c>
      <c r="AD81" s="53">
        <v>80</v>
      </c>
      <c r="AE81" s="53">
        <f t="shared" si="10"/>
        <v>32</v>
      </c>
      <c r="AF81" s="53">
        <v>10</v>
      </c>
      <c r="AG81" s="53">
        <f t="shared" si="11"/>
        <v>73.52</v>
      </c>
      <c r="AH81" s="100" t="s">
        <v>138</v>
      </c>
      <c r="AI81" s="53"/>
    </row>
    <row r="82" ht="14.25" spans="1:35">
      <c r="A82" s="83">
        <v>76</v>
      </c>
      <c r="B82" s="229" t="s">
        <v>548</v>
      </c>
      <c r="C82" s="230">
        <v>66.6</v>
      </c>
      <c r="D82" s="100">
        <v>76</v>
      </c>
      <c r="E82" s="53"/>
      <c r="F82" s="53"/>
      <c r="G82" s="231">
        <v>66.6</v>
      </c>
      <c r="H82" s="228">
        <f t="shared" si="6"/>
        <v>23.31</v>
      </c>
      <c r="I82" s="253">
        <v>100</v>
      </c>
      <c r="J82" s="254">
        <v>30</v>
      </c>
      <c r="K82" s="254">
        <v>20</v>
      </c>
      <c r="L82" s="53">
        <v>30</v>
      </c>
      <c r="M82" s="53">
        <v>80</v>
      </c>
      <c r="N82" s="231" t="s">
        <v>522</v>
      </c>
      <c r="O82" s="100"/>
      <c r="P82" s="231">
        <v>5</v>
      </c>
      <c r="Q82" s="53"/>
      <c r="R82" s="53"/>
      <c r="S82" s="53"/>
      <c r="T82" s="53">
        <f t="shared" si="7"/>
        <v>85</v>
      </c>
      <c r="U82" s="232">
        <f t="shared" si="8"/>
        <v>8.5</v>
      </c>
      <c r="V82" s="268">
        <v>0</v>
      </c>
      <c r="W82" s="53"/>
      <c r="X82" s="53"/>
      <c r="Y82" s="53"/>
      <c r="Z82" s="53"/>
      <c r="AA82" s="53"/>
      <c r="AB82" s="268">
        <v>0</v>
      </c>
      <c r="AC82" s="53">
        <f t="shared" si="9"/>
        <v>0</v>
      </c>
      <c r="AD82" s="53">
        <v>77</v>
      </c>
      <c r="AE82" s="53">
        <f t="shared" si="10"/>
        <v>30.8</v>
      </c>
      <c r="AF82" s="53">
        <v>10</v>
      </c>
      <c r="AG82" s="53">
        <f t="shared" si="11"/>
        <v>72.61</v>
      </c>
      <c r="AH82" s="100" t="s">
        <v>132</v>
      </c>
      <c r="AI82" s="232"/>
    </row>
    <row r="83" ht="14.25" spans="1:35">
      <c r="A83" s="242">
        <v>77</v>
      </c>
      <c r="B83" s="247" t="s">
        <v>549</v>
      </c>
      <c r="C83" s="248">
        <v>65.8</v>
      </c>
      <c r="D83" s="104">
        <v>77</v>
      </c>
      <c r="E83" s="71"/>
      <c r="F83" s="71"/>
      <c r="G83" s="245">
        <v>65.8</v>
      </c>
      <c r="H83" s="246">
        <f t="shared" si="6"/>
        <v>23.03</v>
      </c>
      <c r="I83" s="262">
        <v>100</v>
      </c>
      <c r="J83" s="263">
        <v>30</v>
      </c>
      <c r="K83" s="263">
        <v>20</v>
      </c>
      <c r="L83" s="71">
        <v>30</v>
      </c>
      <c r="M83" s="71">
        <v>80</v>
      </c>
      <c r="N83" s="245"/>
      <c r="O83" s="104"/>
      <c r="P83" s="245"/>
      <c r="Q83" s="71"/>
      <c r="R83" s="71"/>
      <c r="S83" s="71"/>
      <c r="T83" s="71">
        <f t="shared" si="7"/>
        <v>80</v>
      </c>
      <c r="U83" s="249">
        <f t="shared" si="8"/>
        <v>8</v>
      </c>
      <c r="V83" s="270">
        <v>0</v>
      </c>
      <c r="W83" s="71"/>
      <c r="X83" s="71"/>
      <c r="Y83" s="71"/>
      <c r="Z83" s="71"/>
      <c r="AA83" s="71"/>
      <c r="AB83" s="270">
        <v>0</v>
      </c>
      <c r="AC83" s="71">
        <f t="shared" si="9"/>
        <v>0</v>
      </c>
      <c r="AD83" s="71">
        <v>60</v>
      </c>
      <c r="AE83" s="71">
        <f t="shared" si="10"/>
        <v>24</v>
      </c>
      <c r="AF83" s="71">
        <v>10</v>
      </c>
      <c r="AG83" s="71">
        <f t="shared" si="11"/>
        <v>65.03</v>
      </c>
      <c r="AH83" s="104" t="s">
        <v>182</v>
      </c>
      <c r="AI83" s="71" t="s">
        <v>505</v>
      </c>
    </row>
  </sheetData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41"/>
  <sheetViews>
    <sheetView workbookViewId="0">
      <selection activeCell="A40" sqref="$A40:$XFD40"/>
    </sheetView>
  </sheetViews>
  <sheetFormatPr defaultColWidth="9" defaultRowHeight="13.5"/>
  <cols>
    <col min="2" max="2" width="17.6666666666667" customWidth="1"/>
    <col min="14" max="14" width="27.6666666666667" customWidth="1"/>
    <col min="15" max="15" width="9" style="16"/>
    <col min="30" max="30" width="9" style="17"/>
    <col min="32" max="32" width="9" style="17"/>
    <col min="35" max="35" width="11.6666666666667" customWidth="1"/>
    <col min="36" max="36" width="11.4416666666667" customWidth="1"/>
  </cols>
  <sheetData>
    <row r="1" ht="23.25" spans="1:36">
      <c r="A1" s="18" t="s">
        <v>203</v>
      </c>
      <c r="B1" s="18"/>
      <c r="C1" s="19"/>
      <c r="D1" s="20"/>
      <c r="E1" s="19"/>
      <c r="F1" s="19"/>
      <c r="G1" s="19"/>
      <c r="H1" s="21"/>
      <c r="I1" s="19"/>
      <c r="J1" s="19"/>
      <c r="K1" s="19"/>
      <c r="L1" s="19"/>
      <c r="M1" s="19"/>
      <c r="N1" s="19"/>
      <c r="O1" s="20"/>
      <c r="P1" s="19"/>
      <c r="Q1" s="19"/>
      <c r="R1" s="19"/>
      <c r="S1" s="19"/>
      <c r="T1" s="21"/>
      <c r="U1" s="21"/>
      <c r="V1" s="19"/>
      <c r="W1" s="19"/>
      <c r="X1" s="19"/>
      <c r="Y1" s="19"/>
      <c r="Z1" s="19"/>
      <c r="AA1" s="19"/>
      <c r="AB1" s="19"/>
      <c r="AC1" s="19"/>
      <c r="AD1" s="134"/>
      <c r="AE1" s="135"/>
      <c r="AF1" s="135"/>
      <c r="AG1" s="21"/>
      <c r="AH1" s="19"/>
      <c r="AI1" s="19"/>
      <c r="AJ1" s="159"/>
    </row>
    <row r="2" ht="18.75" spans="1:36">
      <c r="A2" s="22" t="s">
        <v>1</v>
      </c>
      <c r="B2" s="23" t="s">
        <v>2</v>
      </c>
      <c r="C2" s="24" t="s">
        <v>3</v>
      </c>
      <c r="D2" s="25"/>
      <c r="E2" s="26"/>
      <c r="F2" s="26"/>
      <c r="G2" s="26"/>
      <c r="H2" s="27"/>
      <c r="I2" s="87" t="s">
        <v>4</v>
      </c>
      <c r="J2" s="88"/>
      <c r="K2" s="88"/>
      <c r="L2" s="88"/>
      <c r="M2" s="88"/>
      <c r="N2" s="88"/>
      <c r="O2" s="89"/>
      <c r="P2" s="88"/>
      <c r="Q2" s="88"/>
      <c r="R2" s="88"/>
      <c r="S2" s="88"/>
      <c r="T2" s="111"/>
      <c r="U2" s="111"/>
      <c r="V2" s="87" t="s">
        <v>5</v>
      </c>
      <c r="W2" s="88"/>
      <c r="X2" s="88"/>
      <c r="Y2" s="88"/>
      <c r="Z2" s="88"/>
      <c r="AA2" s="88"/>
      <c r="AB2" s="88"/>
      <c r="AC2" s="88"/>
      <c r="AD2" s="136"/>
      <c r="AE2" s="137"/>
      <c r="AF2" s="136"/>
      <c r="AG2" s="160" t="s">
        <v>6</v>
      </c>
      <c r="AH2" s="161" t="s">
        <v>7</v>
      </c>
      <c r="AI2" s="162" t="s">
        <v>8</v>
      </c>
      <c r="AJ2" s="159"/>
    </row>
    <row r="3" ht="14.25" spans="1:36">
      <c r="A3" s="28"/>
      <c r="B3" s="29" t="s">
        <v>9</v>
      </c>
      <c r="C3" s="30" t="s">
        <v>10</v>
      </c>
      <c r="D3" s="31" t="s">
        <v>11</v>
      </c>
      <c r="E3" s="32" t="s">
        <v>12</v>
      </c>
      <c r="F3" s="32"/>
      <c r="G3" s="33" t="s">
        <v>13</v>
      </c>
      <c r="H3" s="34" t="s">
        <v>14</v>
      </c>
      <c r="I3" s="90" t="s">
        <v>15</v>
      </c>
      <c r="J3" s="91"/>
      <c r="K3" s="91"/>
      <c r="L3" s="91"/>
      <c r="M3" s="92"/>
      <c r="N3" s="91"/>
      <c r="O3" s="93"/>
      <c r="P3" s="92"/>
      <c r="Q3" s="112" t="s">
        <v>16</v>
      </c>
      <c r="R3" s="91"/>
      <c r="S3" s="92"/>
      <c r="T3" s="113" t="s">
        <v>17</v>
      </c>
      <c r="U3" s="114" t="s">
        <v>18</v>
      </c>
      <c r="V3" s="115" t="s">
        <v>19</v>
      </c>
      <c r="W3" s="112" t="s">
        <v>20</v>
      </c>
      <c r="X3" s="91"/>
      <c r="Y3" s="91"/>
      <c r="Z3" s="91"/>
      <c r="AA3" s="91"/>
      <c r="AB3" s="138" t="s">
        <v>21</v>
      </c>
      <c r="AC3" s="139" t="s">
        <v>22</v>
      </c>
      <c r="AD3" s="138" t="s">
        <v>23</v>
      </c>
      <c r="AE3" s="92" t="s">
        <v>24</v>
      </c>
      <c r="AF3" s="140" t="s">
        <v>25</v>
      </c>
      <c r="AG3" s="163"/>
      <c r="AH3" s="164"/>
      <c r="AI3" s="165"/>
      <c r="AJ3" s="159"/>
    </row>
    <row r="4" ht="24" spans="1:36">
      <c r="A4" s="28"/>
      <c r="B4" s="35"/>
      <c r="C4" s="36"/>
      <c r="D4" s="37"/>
      <c r="E4" s="38" t="s">
        <v>26</v>
      </c>
      <c r="F4" s="38" t="s">
        <v>27</v>
      </c>
      <c r="G4" s="33"/>
      <c r="H4" s="39"/>
      <c r="I4" s="94" t="s">
        <v>28</v>
      </c>
      <c r="J4" s="38" t="s">
        <v>29</v>
      </c>
      <c r="K4" s="38" t="s">
        <v>30</v>
      </c>
      <c r="L4" s="38" t="s">
        <v>31</v>
      </c>
      <c r="M4" s="33" t="s">
        <v>32</v>
      </c>
      <c r="N4" s="38" t="s">
        <v>33</v>
      </c>
      <c r="O4" s="95" t="s">
        <v>34</v>
      </c>
      <c r="P4" s="33" t="s">
        <v>35</v>
      </c>
      <c r="Q4" s="38" t="s">
        <v>36</v>
      </c>
      <c r="R4" s="38" t="s">
        <v>37</v>
      </c>
      <c r="S4" s="33" t="s">
        <v>38</v>
      </c>
      <c r="T4" s="116"/>
      <c r="U4" s="117"/>
      <c r="V4" s="118"/>
      <c r="W4" s="38" t="s">
        <v>39</v>
      </c>
      <c r="X4" s="38" t="s">
        <v>40</v>
      </c>
      <c r="Y4" s="38" t="s">
        <v>41</v>
      </c>
      <c r="Z4" s="38" t="s">
        <v>42</v>
      </c>
      <c r="AA4" s="38" t="s">
        <v>43</v>
      </c>
      <c r="AB4" s="138"/>
      <c r="AC4" s="141"/>
      <c r="AD4" s="138"/>
      <c r="AE4" s="92"/>
      <c r="AF4" s="142"/>
      <c r="AG4" s="166"/>
      <c r="AH4" s="141"/>
      <c r="AI4" s="167"/>
      <c r="AJ4" s="159"/>
    </row>
    <row r="5" ht="14.25" spans="1:36">
      <c r="A5" s="40"/>
      <c r="B5" s="41" t="s">
        <v>44</v>
      </c>
      <c r="C5" s="36"/>
      <c r="D5" s="37"/>
      <c r="E5" s="38"/>
      <c r="F5" s="38"/>
      <c r="G5" s="42"/>
      <c r="H5" s="43"/>
      <c r="I5" s="96"/>
      <c r="J5" s="97"/>
      <c r="K5" s="97"/>
      <c r="L5" s="97"/>
      <c r="M5" s="32"/>
      <c r="N5" s="97"/>
      <c r="O5" s="98"/>
      <c r="P5" s="32"/>
      <c r="Q5" s="97"/>
      <c r="R5" s="119"/>
      <c r="S5" s="120"/>
      <c r="T5" s="121"/>
      <c r="U5" s="43"/>
      <c r="V5" s="122"/>
      <c r="W5" s="97"/>
      <c r="X5" s="97"/>
      <c r="Y5" s="97"/>
      <c r="Z5" s="97"/>
      <c r="AA5" s="97"/>
      <c r="AB5" s="143"/>
      <c r="AC5" s="144"/>
      <c r="AD5" s="42"/>
      <c r="AE5" s="42"/>
      <c r="AF5" s="145"/>
      <c r="AG5" s="168"/>
      <c r="AH5" s="169"/>
      <c r="AI5" s="47"/>
      <c r="AJ5" s="159"/>
    </row>
    <row r="6" ht="14.25" spans="1:36">
      <c r="A6" s="44" t="s">
        <v>45</v>
      </c>
      <c r="B6" s="41" t="s">
        <v>46</v>
      </c>
      <c r="C6" s="45"/>
      <c r="D6" s="46"/>
      <c r="E6" s="47"/>
      <c r="F6" s="47"/>
      <c r="G6" s="47"/>
      <c r="H6" s="48"/>
      <c r="I6" s="45"/>
      <c r="J6" s="47"/>
      <c r="K6" s="47"/>
      <c r="L6" s="47"/>
      <c r="M6" s="47"/>
      <c r="N6" s="47"/>
      <c r="O6" s="46"/>
      <c r="P6" s="47"/>
      <c r="Q6" s="47"/>
      <c r="R6" s="47"/>
      <c r="S6" s="47"/>
      <c r="T6" s="123"/>
      <c r="U6" s="124"/>
      <c r="V6" s="125"/>
      <c r="W6" s="47"/>
      <c r="X6" s="47"/>
      <c r="Y6" s="47"/>
      <c r="Z6" s="47"/>
      <c r="AA6" s="47"/>
      <c r="AB6" s="125"/>
      <c r="AC6" s="146"/>
      <c r="AD6" s="47"/>
      <c r="AE6" s="47"/>
      <c r="AF6" s="147"/>
      <c r="AG6" s="170"/>
      <c r="AH6" s="146"/>
      <c r="AI6" s="47"/>
      <c r="AJ6" s="159"/>
    </row>
    <row r="7" s="12" customFormat="1" spans="1:36">
      <c r="A7" s="49">
        <v>1</v>
      </c>
      <c r="B7" s="50" t="s">
        <v>550</v>
      </c>
      <c r="C7" s="51">
        <v>92.86</v>
      </c>
      <c r="D7" s="52" t="s">
        <v>48</v>
      </c>
      <c r="E7" s="53"/>
      <c r="F7" s="53"/>
      <c r="G7" s="51">
        <f t="shared" ref="G7:G70" si="0">C7</f>
        <v>92.86</v>
      </c>
      <c r="H7" s="54">
        <f t="shared" ref="H7:H70" si="1">G7*0.7*0.5</f>
        <v>32.501</v>
      </c>
      <c r="I7" s="51">
        <v>100</v>
      </c>
      <c r="J7" s="53">
        <v>30</v>
      </c>
      <c r="K7" s="99">
        <v>20</v>
      </c>
      <c r="L7" s="53">
        <v>30</v>
      </c>
      <c r="M7" s="53">
        <v>80</v>
      </c>
      <c r="N7" s="53" t="s">
        <v>78</v>
      </c>
      <c r="O7" s="100"/>
      <c r="P7" s="53">
        <v>5</v>
      </c>
      <c r="Q7" s="53"/>
      <c r="R7" s="53"/>
      <c r="S7" s="53"/>
      <c r="T7" s="53">
        <f t="shared" ref="T7:T14" si="2">M7+P7-S7</f>
        <v>85</v>
      </c>
      <c r="U7" s="126">
        <f t="shared" ref="U7:U70" si="3">T7*0.2*0.5</f>
        <v>8.5</v>
      </c>
      <c r="V7" s="127">
        <v>0</v>
      </c>
      <c r="W7" s="53"/>
      <c r="X7" s="53"/>
      <c r="Y7" s="53"/>
      <c r="Z7" s="53"/>
      <c r="AA7" s="53"/>
      <c r="AB7" s="127">
        <v>0</v>
      </c>
      <c r="AC7" s="148">
        <f>AB7*0.1*0.5</f>
        <v>0</v>
      </c>
      <c r="AD7" s="53">
        <v>83</v>
      </c>
      <c r="AE7" s="53">
        <f t="shared" ref="AE7:AE14" si="4">AD7*0.4</f>
        <v>33.2</v>
      </c>
      <c r="AF7" s="149">
        <v>10</v>
      </c>
      <c r="AG7" s="171">
        <f t="shared" ref="AG7:AG70" si="5">H7+U7+AC7+AE7+AF7</f>
        <v>84.201</v>
      </c>
      <c r="AH7" s="172" t="s">
        <v>74</v>
      </c>
      <c r="AI7" s="53" t="s">
        <v>50</v>
      </c>
      <c r="AJ7" s="173"/>
    </row>
    <row r="8" s="12" customFormat="1" spans="1:36">
      <c r="A8" s="49">
        <v>2</v>
      </c>
      <c r="B8" s="50" t="s">
        <v>551</v>
      </c>
      <c r="C8" s="51">
        <v>92.57</v>
      </c>
      <c r="D8" s="52" t="s">
        <v>52</v>
      </c>
      <c r="E8" s="53"/>
      <c r="F8" s="53"/>
      <c r="G8" s="51">
        <f t="shared" si="0"/>
        <v>92.57</v>
      </c>
      <c r="H8" s="54">
        <f t="shared" si="1"/>
        <v>32.3995</v>
      </c>
      <c r="I8" s="51">
        <v>100</v>
      </c>
      <c r="J8" s="53">
        <v>30</v>
      </c>
      <c r="K8" s="99">
        <v>20</v>
      </c>
      <c r="L8" s="53">
        <v>30</v>
      </c>
      <c r="M8" s="53">
        <v>80</v>
      </c>
      <c r="N8" s="53" t="s">
        <v>78</v>
      </c>
      <c r="O8" s="100"/>
      <c r="P8" s="53">
        <v>5</v>
      </c>
      <c r="Q8" s="53"/>
      <c r="R8" s="53"/>
      <c r="S8" s="53"/>
      <c r="T8" s="53">
        <f t="shared" si="2"/>
        <v>85</v>
      </c>
      <c r="U8" s="126">
        <f t="shared" si="3"/>
        <v>8.5</v>
      </c>
      <c r="V8" s="127">
        <v>0</v>
      </c>
      <c r="W8" s="53"/>
      <c r="X8" s="53"/>
      <c r="Y8" s="53"/>
      <c r="Z8" s="53"/>
      <c r="AA8" s="53"/>
      <c r="AB8" s="127">
        <v>0</v>
      </c>
      <c r="AC8" s="148">
        <f>AB8*0.1*0.5</f>
        <v>0</v>
      </c>
      <c r="AD8" s="53">
        <v>80</v>
      </c>
      <c r="AE8" s="53">
        <f t="shared" si="4"/>
        <v>32</v>
      </c>
      <c r="AF8" s="149">
        <v>0</v>
      </c>
      <c r="AG8" s="171">
        <f t="shared" si="5"/>
        <v>72.8995</v>
      </c>
      <c r="AH8" s="172" t="s">
        <v>281</v>
      </c>
      <c r="AI8" s="74"/>
      <c r="AJ8" s="173"/>
    </row>
    <row r="9" s="12" customFormat="1" spans="1:36">
      <c r="A9" s="55">
        <v>3</v>
      </c>
      <c r="B9" s="56" t="s">
        <v>552</v>
      </c>
      <c r="C9" s="57">
        <v>92</v>
      </c>
      <c r="D9" s="52" t="s">
        <v>57</v>
      </c>
      <c r="E9" s="53"/>
      <c r="F9" s="53"/>
      <c r="G9" s="51">
        <f t="shared" si="0"/>
        <v>92</v>
      </c>
      <c r="H9" s="54">
        <f t="shared" si="1"/>
        <v>32.2</v>
      </c>
      <c r="I9" s="51">
        <v>100</v>
      </c>
      <c r="J9" s="53">
        <v>30</v>
      </c>
      <c r="K9" s="99">
        <v>20</v>
      </c>
      <c r="L9" s="53">
        <v>30</v>
      </c>
      <c r="M9" s="53">
        <v>80</v>
      </c>
      <c r="N9" s="53"/>
      <c r="O9" s="100"/>
      <c r="P9" s="53"/>
      <c r="Q9" s="53"/>
      <c r="R9" s="53"/>
      <c r="S9" s="53"/>
      <c r="T9" s="53">
        <f t="shared" si="2"/>
        <v>80</v>
      </c>
      <c r="U9" s="126">
        <f t="shared" si="3"/>
        <v>8</v>
      </c>
      <c r="V9" s="127">
        <v>0</v>
      </c>
      <c r="W9" s="53"/>
      <c r="X9" s="53"/>
      <c r="Y9" s="53"/>
      <c r="Z9" s="53"/>
      <c r="AA9" s="53"/>
      <c r="AB9" s="127">
        <v>0</v>
      </c>
      <c r="AC9" s="148">
        <v>0</v>
      </c>
      <c r="AD9" s="53">
        <v>91</v>
      </c>
      <c r="AE9" s="53">
        <f t="shared" si="4"/>
        <v>36.4</v>
      </c>
      <c r="AF9" s="149">
        <v>10</v>
      </c>
      <c r="AG9" s="171">
        <f t="shared" si="5"/>
        <v>86.6</v>
      </c>
      <c r="AH9" s="172" t="s">
        <v>59</v>
      </c>
      <c r="AI9" s="53" t="s">
        <v>50</v>
      </c>
      <c r="AJ9" s="173"/>
    </row>
    <row r="10" s="12" customFormat="1" spans="1:36">
      <c r="A10" s="55">
        <v>4</v>
      </c>
      <c r="B10" s="56" t="s">
        <v>553</v>
      </c>
      <c r="C10" s="57">
        <v>92</v>
      </c>
      <c r="D10" s="52" t="s">
        <v>59</v>
      </c>
      <c r="E10" s="53"/>
      <c r="F10" s="53"/>
      <c r="G10" s="51">
        <f t="shared" si="0"/>
        <v>92</v>
      </c>
      <c r="H10" s="54">
        <f t="shared" si="1"/>
        <v>32.2</v>
      </c>
      <c r="I10" s="51">
        <v>100</v>
      </c>
      <c r="J10" s="53">
        <v>30</v>
      </c>
      <c r="K10" s="99">
        <v>20</v>
      </c>
      <c r="L10" s="53">
        <v>30</v>
      </c>
      <c r="M10" s="53">
        <v>80</v>
      </c>
      <c r="N10" s="53"/>
      <c r="O10" s="100"/>
      <c r="P10" s="53"/>
      <c r="Q10" s="53"/>
      <c r="R10" s="53"/>
      <c r="S10" s="53"/>
      <c r="T10" s="53">
        <f t="shared" si="2"/>
        <v>80</v>
      </c>
      <c r="U10" s="126">
        <f t="shared" si="3"/>
        <v>8</v>
      </c>
      <c r="V10" s="127">
        <v>0</v>
      </c>
      <c r="W10" s="53"/>
      <c r="X10" s="53"/>
      <c r="Y10" s="53"/>
      <c r="Z10" s="53"/>
      <c r="AA10" s="53"/>
      <c r="AB10" s="127">
        <v>0</v>
      </c>
      <c r="AC10" s="148">
        <f>AB10*0.1*0.5</f>
        <v>0</v>
      </c>
      <c r="AD10" s="53">
        <v>85</v>
      </c>
      <c r="AE10" s="53">
        <f t="shared" si="4"/>
        <v>34</v>
      </c>
      <c r="AF10" s="149">
        <v>10</v>
      </c>
      <c r="AG10" s="171">
        <f t="shared" si="5"/>
        <v>84.2</v>
      </c>
      <c r="AH10" s="172" t="s">
        <v>77</v>
      </c>
      <c r="AI10" s="53" t="s">
        <v>50</v>
      </c>
      <c r="AJ10" s="173"/>
    </row>
    <row r="11" s="12" customFormat="1" spans="1:36">
      <c r="A11" s="55">
        <v>5</v>
      </c>
      <c r="B11" s="56" t="s">
        <v>554</v>
      </c>
      <c r="C11" s="57">
        <v>91.71</v>
      </c>
      <c r="D11" s="52" t="s">
        <v>61</v>
      </c>
      <c r="E11" s="53"/>
      <c r="F11" s="53"/>
      <c r="G11" s="51">
        <f t="shared" si="0"/>
        <v>91.71</v>
      </c>
      <c r="H11" s="54">
        <f t="shared" si="1"/>
        <v>32.0985</v>
      </c>
      <c r="I11" s="51">
        <v>100</v>
      </c>
      <c r="J11" s="53">
        <v>30</v>
      </c>
      <c r="K11" s="99">
        <v>20</v>
      </c>
      <c r="L11" s="53">
        <v>30</v>
      </c>
      <c r="M11" s="53">
        <v>80</v>
      </c>
      <c r="N11" s="53"/>
      <c r="O11" s="100"/>
      <c r="P11" s="53"/>
      <c r="Q11" s="53"/>
      <c r="R11" s="53"/>
      <c r="S11" s="53"/>
      <c r="T11" s="53">
        <f t="shared" si="2"/>
        <v>80</v>
      </c>
      <c r="U11" s="126">
        <f t="shared" si="3"/>
        <v>8</v>
      </c>
      <c r="V11" s="127">
        <v>0</v>
      </c>
      <c r="W11" s="53"/>
      <c r="X11" s="53"/>
      <c r="Y11" s="53"/>
      <c r="Z11" s="53"/>
      <c r="AA11" s="53"/>
      <c r="AB11" s="127">
        <v>0</v>
      </c>
      <c r="AC11" s="148">
        <f>AB11*0.1*0.5</f>
        <v>0</v>
      </c>
      <c r="AD11" s="53">
        <v>90</v>
      </c>
      <c r="AE11" s="53">
        <f t="shared" si="4"/>
        <v>36</v>
      </c>
      <c r="AF11" s="149"/>
      <c r="AG11" s="171">
        <f t="shared" si="5"/>
        <v>76.0985</v>
      </c>
      <c r="AH11" s="172" t="s">
        <v>144</v>
      </c>
      <c r="AI11" s="53" t="s">
        <v>55</v>
      </c>
      <c r="AJ11" s="173"/>
    </row>
    <row r="12" s="12" customFormat="1" spans="1:36">
      <c r="A12" s="55">
        <v>6</v>
      </c>
      <c r="B12" s="56" t="s">
        <v>555</v>
      </c>
      <c r="C12" s="57">
        <v>91.14</v>
      </c>
      <c r="D12" s="52" t="s">
        <v>65</v>
      </c>
      <c r="E12" s="53"/>
      <c r="F12" s="53"/>
      <c r="G12" s="51">
        <f t="shared" si="0"/>
        <v>91.14</v>
      </c>
      <c r="H12" s="54">
        <f t="shared" si="1"/>
        <v>31.899</v>
      </c>
      <c r="I12" s="51">
        <v>100</v>
      </c>
      <c r="J12" s="53">
        <v>30</v>
      </c>
      <c r="K12" s="99">
        <v>20</v>
      </c>
      <c r="L12" s="53">
        <v>30</v>
      </c>
      <c r="M12" s="53">
        <v>80</v>
      </c>
      <c r="N12" s="53"/>
      <c r="O12" s="100"/>
      <c r="P12" s="53"/>
      <c r="Q12" s="53"/>
      <c r="R12" s="53"/>
      <c r="S12" s="53"/>
      <c r="T12" s="53">
        <f t="shared" si="2"/>
        <v>80</v>
      </c>
      <c r="U12" s="126">
        <f t="shared" si="3"/>
        <v>8</v>
      </c>
      <c r="V12" s="127">
        <v>0</v>
      </c>
      <c r="W12" s="53"/>
      <c r="X12" s="53"/>
      <c r="Y12" s="53"/>
      <c r="Z12" s="53"/>
      <c r="AA12" s="53"/>
      <c r="AB12" s="127">
        <v>0</v>
      </c>
      <c r="AC12" s="148">
        <v>0</v>
      </c>
      <c r="AD12" s="53">
        <v>85</v>
      </c>
      <c r="AE12" s="53">
        <f t="shared" si="4"/>
        <v>34</v>
      </c>
      <c r="AF12" s="149">
        <v>10</v>
      </c>
      <c r="AG12" s="171">
        <f t="shared" si="5"/>
        <v>83.899</v>
      </c>
      <c r="AH12" s="172" t="s">
        <v>71</v>
      </c>
      <c r="AI12" s="53" t="s">
        <v>63</v>
      </c>
      <c r="AJ12" s="173"/>
    </row>
    <row r="13" s="13" customFormat="1" ht="18" customHeight="1" spans="1:36">
      <c r="A13" s="55">
        <v>7</v>
      </c>
      <c r="B13" s="56" t="s">
        <v>556</v>
      </c>
      <c r="C13" s="57">
        <v>90.86</v>
      </c>
      <c r="D13" s="52" t="s">
        <v>67</v>
      </c>
      <c r="E13" s="53"/>
      <c r="F13" s="53"/>
      <c r="G13" s="51">
        <f t="shared" si="0"/>
        <v>90.86</v>
      </c>
      <c r="H13" s="54">
        <f t="shared" si="1"/>
        <v>31.801</v>
      </c>
      <c r="I13" s="51">
        <v>100</v>
      </c>
      <c r="J13" s="53">
        <v>30</v>
      </c>
      <c r="K13" s="99">
        <v>20</v>
      </c>
      <c r="L13" s="53">
        <v>30</v>
      </c>
      <c r="M13" s="53">
        <v>80</v>
      </c>
      <c r="N13" s="53" t="s">
        <v>78</v>
      </c>
      <c r="O13" s="100"/>
      <c r="P13" s="53">
        <v>5</v>
      </c>
      <c r="Q13" s="53"/>
      <c r="R13" s="53"/>
      <c r="S13" s="53"/>
      <c r="T13" s="53">
        <f t="shared" si="2"/>
        <v>85</v>
      </c>
      <c r="U13" s="126">
        <f t="shared" si="3"/>
        <v>8.5</v>
      </c>
      <c r="V13" s="127">
        <v>0</v>
      </c>
      <c r="W13" s="53"/>
      <c r="X13" s="53"/>
      <c r="Y13" s="53"/>
      <c r="Z13" s="53"/>
      <c r="AA13" s="53"/>
      <c r="AB13" s="127">
        <v>0</v>
      </c>
      <c r="AC13" s="148">
        <f>AB13*0.1*0.5</f>
        <v>0</v>
      </c>
      <c r="AD13" s="53">
        <v>91</v>
      </c>
      <c r="AE13" s="53">
        <f t="shared" si="4"/>
        <v>36.4</v>
      </c>
      <c r="AF13" s="149">
        <v>10</v>
      </c>
      <c r="AG13" s="171">
        <f t="shared" si="5"/>
        <v>86.701</v>
      </c>
      <c r="AH13" s="172" t="s">
        <v>57</v>
      </c>
      <c r="AI13" s="53" t="s">
        <v>50</v>
      </c>
      <c r="AJ13" s="173"/>
    </row>
    <row r="14" s="12" customFormat="1" ht="16.2" customHeight="1" spans="1:36">
      <c r="A14" s="55">
        <v>8</v>
      </c>
      <c r="B14" s="56" t="s">
        <v>557</v>
      </c>
      <c r="C14" s="57">
        <v>90.86</v>
      </c>
      <c r="D14" s="52" t="s">
        <v>49</v>
      </c>
      <c r="E14" s="53"/>
      <c r="F14" s="53"/>
      <c r="G14" s="51">
        <f t="shared" si="0"/>
        <v>90.86</v>
      </c>
      <c r="H14" s="54">
        <f t="shared" si="1"/>
        <v>31.801</v>
      </c>
      <c r="I14" s="51">
        <v>100</v>
      </c>
      <c r="J14" s="53">
        <v>30</v>
      </c>
      <c r="K14" s="99">
        <v>20</v>
      </c>
      <c r="L14" s="53">
        <v>30</v>
      </c>
      <c r="M14" s="53">
        <v>80</v>
      </c>
      <c r="N14" s="53" t="s">
        <v>78</v>
      </c>
      <c r="O14" s="100"/>
      <c r="P14" s="53">
        <v>5</v>
      </c>
      <c r="Q14" s="53"/>
      <c r="R14" s="53"/>
      <c r="S14" s="53"/>
      <c r="T14" s="53">
        <f t="shared" si="2"/>
        <v>85</v>
      </c>
      <c r="U14" s="126">
        <f t="shared" si="3"/>
        <v>8.5</v>
      </c>
      <c r="V14" s="127">
        <v>0</v>
      </c>
      <c r="W14" s="53"/>
      <c r="X14" s="53"/>
      <c r="Y14" s="53"/>
      <c r="Z14" s="53"/>
      <c r="AA14" s="53"/>
      <c r="AB14" s="127">
        <v>0</v>
      </c>
      <c r="AC14" s="148">
        <v>0</v>
      </c>
      <c r="AD14" s="53">
        <v>90</v>
      </c>
      <c r="AE14" s="53">
        <f t="shared" si="4"/>
        <v>36</v>
      </c>
      <c r="AF14" s="149">
        <v>10</v>
      </c>
      <c r="AG14" s="171">
        <f t="shared" si="5"/>
        <v>86.301</v>
      </c>
      <c r="AH14" s="172" t="s">
        <v>61</v>
      </c>
      <c r="AI14" s="53" t="s">
        <v>50</v>
      </c>
      <c r="AJ14" s="173"/>
    </row>
    <row r="15" s="12" customFormat="1" spans="1:36">
      <c r="A15" s="55">
        <v>9</v>
      </c>
      <c r="B15" s="58" t="s">
        <v>558</v>
      </c>
      <c r="C15" s="59">
        <v>90.86</v>
      </c>
      <c r="D15" s="52" t="s">
        <v>62</v>
      </c>
      <c r="E15" s="53"/>
      <c r="F15" s="53"/>
      <c r="G15" s="51">
        <f t="shared" si="0"/>
        <v>90.86</v>
      </c>
      <c r="H15" s="54">
        <f t="shared" si="1"/>
        <v>31.801</v>
      </c>
      <c r="I15" s="51">
        <v>100</v>
      </c>
      <c r="J15" s="53">
        <v>30</v>
      </c>
      <c r="K15" s="99">
        <v>20</v>
      </c>
      <c r="L15" s="53">
        <v>30</v>
      </c>
      <c r="M15" s="53">
        <v>80</v>
      </c>
      <c r="N15" s="53"/>
      <c r="O15" s="100"/>
      <c r="P15" s="53"/>
      <c r="Q15" s="53"/>
      <c r="R15" s="53"/>
      <c r="S15" s="53"/>
      <c r="T15" s="53">
        <f>-S15+P15+M15</f>
        <v>80</v>
      </c>
      <c r="U15" s="128">
        <f t="shared" si="3"/>
        <v>8</v>
      </c>
      <c r="V15" s="127"/>
      <c r="W15" s="53"/>
      <c r="X15" s="53"/>
      <c r="Y15" s="53"/>
      <c r="Z15" s="53"/>
      <c r="AA15" s="53"/>
      <c r="AB15" s="127">
        <v>0</v>
      </c>
      <c r="AC15" s="148">
        <f>AB15*0.1*0.5</f>
        <v>0</v>
      </c>
      <c r="AD15" s="84">
        <f>AE15/0.4</f>
        <v>90</v>
      </c>
      <c r="AE15" s="150">
        <v>36</v>
      </c>
      <c r="AF15" s="151">
        <v>10</v>
      </c>
      <c r="AG15" s="171">
        <f t="shared" si="5"/>
        <v>85.801</v>
      </c>
      <c r="AH15" s="172" t="s">
        <v>67</v>
      </c>
      <c r="AI15" s="53" t="s">
        <v>50</v>
      </c>
      <c r="AJ15" s="173"/>
    </row>
    <row r="16" s="12" customFormat="1" spans="1:36">
      <c r="A16" s="55">
        <v>10</v>
      </c>
      <c r="B16" s="56" t="s">
        <v>559</v>
      </c>
      <c r="C16" s="57">
        <v>90.86</v>
      </c>
      <c r="D16" s="52" t="s">
        <v>74</v>
      </c>
      <c r="E16" s="53"/>
      <c r="F16" s="53"/>
      <c r="G16" s="51">
        <f t="shared" si="0"/>
        <v>90.86</v>
      </c>
      <c r="H16" s="54">
        <f t="shared" si="1"/>
        <v>31.801</v>
      </c>
      <c r="I16" s="51">
        <v>100</v>
      </c>
      <c r="J16" s="53">
        <v>30</v>
      </c>
      <c r="K16" s="99">
        <v>20</v>
      </c>
      <c r="L16" s="53">
        <v>30</v>
      </c>
      <c r="M16" s="53">
        <v>80</v>
      </c>
      <c r="N16" s="53" t="s">
        <v>190</v>
      </c>
      <c r="O16" s="100"/>
      <c r="P16" s="53">
        <v>8</v>
      </c>
      <c r="Q16" s="53"/>
      <c r="R16" s="53"/>
      <c r="S16" s="53"/>
      <c r="T16" s="53">
        <f>M16+P16-S16</f>
        <v>88</v>
      </c>
      <c r="U16" s="126">
        <f t="shared" si="3"/>
        <v>8.8</v>
      </c>
      <c r="V16" s="127">
        <v>0</v>
      </c>
      <c r="W16" s="53"/>
      <c r="X16" s="53"/>
      <c r="Y16" s="53"/>
      <c r="Z16" s="53"/>
      <c r="AA16" s="53"/>
      <c r="AB16" s="127">
        <v>0</v>
      </c>
      <c r="AC16" s="148">
        <f>AB16*0.1*0.5</f>
        <v>0</v>
      </c>
      <c r="AD16" s="53">
        <v>60</v>
      </c>
      <c r="AE16" s="53">
        <f>AD16*0.4</f>
        <v>24</v>
      </c>
      <c r="AF16" s="149"/>
      <c r="AG16" s="171">
        <f t="shared" si="5"/>
        <v>64.601</v>
      </c>
      <c r="AH16" s="172" t="s">
        <v>560</v>
      </c>
      <c r="AI16" s="53"/>
      <c r="AJ16" s="173"/>
    </row>
    <row r="17" s="12" customFormat="1" spans="1:36">
      <c r="A17" s="55">
        <v>11</v>
      </c>
      <c r="B17" s="58" t="s">
        <v>561</v>
      </c>
      <c r="C17" s="59">
        <v>90.57</v>
      </c>
      <c r="D17" s="52" t="s">
        <v>77</v>
      </c>
      <c r="E17" s="53"/>
      <c r="F17" s="53"/>
      <c r="G17" s="51">
        <f t="shared" si="0"/>
        <v>90.57</v>
      </c>
      <c r="H17" s="54">
        <f t="shared" si="1"/>
        <v>31.6995</v>
      </c>
      <c r="I17" s="51">
        <v>100</v>
      </c>
      <c r="J17" s="53">
        <v>30</v>
      </c>
      <c r="K17" s="99">
        <v>20</v>
      </c>
      <c r="L17" s="53">
        <v>30</v>
      </c>
      <c r="M17" s="53">
        <v>80</v>
      </c>
      <c r="N17" s="53" t="s">
        <v>78</v>
      </c>
      <c r="O17" s="100"/>
      <c r="P17" s="53">
        <v>5</v>
      </c>
      <c r="Q17" s="53"/>
      <c r="R17" s="53"/>
      <c r="S17" s="53"/>
      <c r="T17" s="53">
        <f>-S17+P17+M17</f>
        <v>85</v>
      </c>
      <c r="U17" s="128">
        <f t="shared" si="3"/>
        <v>8.5</v>
      </c>
      <c r="V17" s="127"/>
      <c r="W17" s="53"/>
      <c r="X17" s="53"/>
      <c r="Y17" s="53"/>
      <c r="Z17" s="53"/>
      <c r="AA17" s="53"/>
      <c r="AB17" s="127">
        <v>0</v>
      </c>
      <c r="AC17" s="148">
        <f>AB17*0.1*0.5</f>
        <v>0</v>
      </c>
      <c r="AD17" s="84">
        <f>AE17/0.4</f>
        <v>92</v>
      </c>
      <c r="AE17" s="150">
        <v>36.8</v>
      </c>
      <c r="AF17" s="151">
        <v>10</v>
      </c>
      <c r="AG17" s="171">
        <f t="shared" si="5"/>
        <v>86.9995</v>
      </c>
      <c r="AH17" s="172" t="s">
        <v>48</v>
      </c>
      <c r="AI17" s="53" t="s">
        <v>50</v>
      </c>
      <c r="AJ17" s="173"/>
    </row>
    <row r="18" s="12" customFormat="1" spans="1:36">
      <c r="A18" s="55">
        <v>12</v>
      </c>
      <c r="B18" s="56" t="s">
        <v>562</v>
      </c>
      <c r="C18" s="57">
        <v>90</v>
      </c>
      <c r="D18" s="52" t="s">
        <v>71</v>
      </c>
      <c r="E18" s="53"/>
      <c r="F18" s="53"/>
      <c r="G18" s="51">
        <f t="shared" si="0"/>
        <v>90</v>
      </c>
      <c r="H18" s="54">
        <f t="shared" si="1"/>
        <v>31.5</v>
      </c>
      <c r="I18" s="51">
        <v>100</v>
      </c>
      <c r="J18" s="53">
        <v>30</v>
      </c>
      <c r="K18" s="99">
        <v>20</v>
      </c>
      <c r="L18" s="53">
        <v>30</v>
      </c>
      <c r="M18" s="53">
        <v>80</v>
      </c>
      <c r="N18" s="53"/>
      <c r="O18" s="100"/>
      <c r="P18" s="53"/>
      <c r="Q18" s="53"/>
      <c r="R18" s="53"/>
      <c r="S18" s="53"/>
      <c r="T18" s="53">
        <f>M18+P18-S18</f>
        <v>80</v>
      </c>
      <c r="U18" s="126">
        <f t="shared" si="3"/>
        <v>8</v>
      </c>
      <c r="V18" s="127">
        <v>0</v>
      </c>
      <c r="W18" s="53"/>
      <c r="X18" s="53"/>
      <c r="Y18" s="53"/>
      <c r="Z18" s="53"/>
      <c r="AA18" s="53"/>
      <c r="AB18" s="127">
        <v>0</v>
      </c>
      <c r="AC18" s="148">
        <f>AB18*0.1*0.5</f>
        <v>0</v>
      </c>
      <c r="AD18" s="53">
        <v>95</v>
      </c>
      <c r="AE18" s="53">
        <f>AD18*0.4</f>
        <v>38</v>
      </c>
      <c r="AF18" s="149"/>
      <c r="AG18" s="171">
        <f t="shared" si="5"/>
        <v>77.5</v>
      </c>
      <c r="AH18" s="172" t="s">
        <v>104</v>
      </c>
      <c r="AI18" s="53" t="s">
        <v>55</v>
      </c>
      <c r="AJ18" s="173"/>
    </row>
    <row r="19" s="14" customFormat="1" spans="1:36">
      <c r="A19" s="60">
        <v>13</v>
      </c>
      <c r="B19" s="61" t="s">
        <v>563</v>
      </c>
      <c r="C19" s="62">
        <v>89.71</v>
      </c>
      <c r="D19" s="63" t="s">
        <v>83</v>
      </c>
      <c r="E19" s="64"/>
      <c r="F19" s="64"/>
      <c r="G19" s="65">
        <f t="shared" si="0"/>
        <v>89.71</v>
      </c>
      <c r="H19" s="66">
        <f t="shared" si="1"/>
        <v>31.3985</v>
      </c>
      <c r="I19" s="65">
        <v>100</v>
      </c>
      <c r="J19" s="64">
        <v>30</v>
      </c>
      <c r="K19" s="101">
        <v>20</v>
      </c>
      <c r="L19" s="64">
        <v>30</v>
      </c>
      <c r="M19" s="64">
        <v>80</v>
      </c>
      <c r="N19" s="64"/>
      <c r="O19" s="102"/>
      <c r="P19" s="64"/>
      <c r="Q19" s="64"/>
      <c r="R19" s="64"/>
      <c r="S19" s="64"/>
      <c r="T19" s="64">
        <f>-S19+P19+M19</f>
        <v>80</v>
      </c>
      <c r="U19" s="129">
        <f t="shared" si="3"/>
        <v>8</v>
      </c>
      <c r="V19" s="130"/>
      <c r="W19" s="64"/>
      <c r="X19" s="64"/>
      <c r="Y19" s="64"/>
      <c r="Z19" s="64"/>
      <c r="AA19" s="64"/>
      <c r="AB19" s="130">
        <v>0</v>
      </c>
      <c r="AC19" s="152">
        <f>AB19*0.1*0.5</f>
        <v>0</v>
      </c>
      <c r="AD19" s="64">
        <f>AE19/0.4</f>
        <v>85</v>
      </c>
      <c r="AE19" s="153">
        <v>34</v>
      </c>
      <c r="AF19" s="154">
        <v>0</v>
      </c>
      <c r="AG19" s="174">
        <f t="shared" si="5"/>
        <v>73.3985</v>
      </c>
      <c r="AH19" s="175" t="s">
        <v>292</v>
      </c>
      <c r="AI19" s="64"/>
      <c r="AJ19" s="176" t="s">
        <v>69</v>
      </c>
    </row>
    <row r="20" s="12" customFormat="1" spans="1:36">
      <c r="A20" s="55">
        <v>14</v>
      </c>
      <c r="B20" s="56" t="s">
        <v>564</v>
      </c>
      <c r="C20" s="57">
        <v>89.43</v>
      </c>
      <c r="D20" s="52" t="s">
        <v>86</v>
      </c>
      <c r="E20" s="53"/>
      <c r="F20" s="53"/>
      <c r="G20" s="51">
        <f t="shared" si="0"/>
        <v>89.43</v>
      </c>
      <c r="H20" s="54">
        <f t="shared" si="1"/>
        <v>31.3005</v>
      </c>
      <c r="I20" s="51">
        <v>100</v>
      </c>
      <c r="J20" s="53">
        <v>30</v>
      </c>
      <c r="K20" s="99">
        <v>20</v>
      </c>
      <c r="L20" s="53">
        <v>30</v>
      </c>
      <c r="M20" s="53">
        <v>80</v>
      </c>
      <c r="N20" s="53"/>
      <c r="O20" s="100"/>
      <c r="P20" s="53"/>
      <c r="Q20" s="53"/>
      <c r="R20" s="53"/>
      <c r="S20" s="53"/>
      <c r="T20" s="53">
        <f>M20+P20-S20</f>
        <v>80</v>
      </c>
      <c r="U20" s="126">
        <f t="shared" si="3"/>
        <v>8</v>
      </c>
      <c r="V20" s="127">
        <v>0</v>
      </c>
      <c r="W20" s="53"/>
      <c r="X20" s="53"/>
      <c r="Y20" s="53"/>
      <c r="Z20" s="53"/>
      <c r="AA20" s="53"/>
      <c r="AB20" s="127">
        <v>0</v>
      </c>
      <c r="AC20" s="148">
        <v>0</v>
      </c>
      <c r="AD20" s="53">
        <v>81</v>
      </c>
      <c r="AE20" s="53">
        <f>AD20*0.4</f>
        <v>32.4</v>
      </c>
      <c r="AF20" s="149">
        <v>10</v>
      </c>
      <c r="AG20" s="171">
        <f t="shared" si="5"/>
        <v>81.7005</v>
      </c>
      <c r="AH20" s="172" t="s">
        <v>81</v>
      </c>
      <c r="AI20" s="53" t="s">
        <v>63</v>
      </c>
      <c r="AJ20" s="173"/>
    </row>
    <row r="21" s="12" customFormat="1" spans="1:36">
      <c r="A21" s="55">
        <v>15</v>
      </c>
      <c r="B21" s="56" t="s">
        <v>565</v>
      </c>
      <c r="C21" s="57">
        <v>89.14</v>
      </c>
      <c r="D21" s="52" t="s">
        <v>89</v>
      </c>
      <c r="E21" s="53"/>
      <c r="F21" s="53"/>
      <c r="G21" s="51">
        <f t="shared" si="0"/>
        <v>89.14</v>
      </c>
      <c r="H21" s="54">
        <f t="shared" si="1"/>
        <v>31.199</v>
      </c>
      <c r="I21" s="51">
        <v>100</v>
      </c>
      <c r="J21" s="53">
        <v>30</v>
      </c>
      <c r="K21" s="99">
        <v>20</v>
      </c>
      <c r="L21" s="53">
        <v>30</v>
      </c>
      <c r="M21" s="53">
        <v>80</v>
      </c>
      <c r="N21" s="53"/>
      <c r="O21" s="100" t="s">
        <v>566</v>
      </c>
      <c r="P21" s="53">
        <v>5</v>
      </c>
      <c r="Q21" s="53"/>
      <c r="R21" s="53"/>
      <c r="S21" s="53"/>
      <c r="T21" s="53">
        <f>M21+P21-S21</f>
        <v>85</v>
      </c>
      <c r="U21" s="126">
        <f t="shared" si="3"/>
        <v>8.5</v>
      </c>
      <c r="V21" s="127">
        <v>0</v>
      </c>
      <c r="W21" s="53"/>
      <c r="X21" s="53"/>
      <c r="Y21" s="53"/>
      <c r="Z21" s="53"/>
      <c r="AA21" s="53"/>
      <c r="AB21" s="127">
        <v>0</v>
      </c>
      <c r="AC21" s="148">
        <v>0</v>
      </c>
      <c r="AD21" s="53">
        <v>92</v>
      </c>
      <c r="AE21" s="53">
        <f>AD21*0.4</f>
        <v>36.8</v>
      </c>
      <c r="AF21" s="149">
        <v>0</v>
      </c>
      <c r="AG21" s="171">
        <f t="shared" si="5"/>
        <v>76.499</v>
      </c>
      <c r="AH21" s="172" t="s">
        <v>173</v>
      </c>
      <c r="AI21" s="53" t="s">
        <v>55</v>
      </c>
      <c r="AJ21" s="173"/>
    </row>
    <row r="22" s="12" customFormat="1" spans="1:36">
      <c r="A22" s="55">
        <v>16</v>
      </c>
      <c r="B22" s="50" t="s">
        <v>567</v>
      </c>
      <c r="C22" s="51">
        <v>88.86</v>
      </c>
      <c r="D22" s="52" t="s">
        <v>92</v>
      </c>
      <c r="E22" s="53"/>
      <c r="F22" s="53"/>
      <c r="G22" s="51">
        <f t="shared" si="0"/>
        <v>88.86</v>
      </c>
      <c r="H22" s="54">
        <f t="shared" si="1"/>
        <v>31.101</v>
      </c>
      <c r="I22" s="51">
        <v>100</v>
      </c>
      <c r="J22" s="53">
        <v>30</v>
      </c>
      <c r="K22" s="99">
        <v>20</v>
      </c>
      <c r="L22" s="53">
        <v>30</v>
      </c>
      <c r="M22" s="53">
        <v>80</v>
      </c>
      <c r="N22" s="53"/>
      <c r="O22" s="100"/>
      <c r="P22" s="53"/>
      <c r="Q22" s="53"/>
      <c r="R22" s="53"/>
      <c r="S22" s="53"/>
      <c r="T22" s="53">
        <f>M22+P22-S22</f>
        <v>80</v>
      </c>
      <c r="U22" s="126">
        <f t="shared" si="3"/>
        <v>8</v>
      </c>
      <c r="V22" s="127">
        <v>0</v>
      </c>
      <c r="W22" s="53"/>
      <c r="X22" s="53"/>
      <c r="Y22" s="53"/>
      <c r="Z22" s="53"/>
      <c r="AA22" s="53"/>
      <c r="AB22" s="127">
        <v>0</v>
      </c>
      <c r="AC22" s="148">
        <f>AB22*0.1*0.5</f>
        <v>0</v>
      </c>
      <c r="AD22" s="53">
        <v>85</v>
      </c>
      <c r="AE22" s="53">
        <f>AD22*0.4</f>
        <v>34</v>
      </c>
      <c r="AF22" s="149">
        <v>10</v>
      </c>
      <c r="AG22" s="171">
        <f t="shared" si="5"/>
        <v>83.101</v>
      </c>
      <c r="AH22" s="172" t="s">
        <v>94</v>
      </c>
      <c r="AI22" s="53" t="s">
        <v>63</v>
      </c>
      <c r="AJ22" s="173"/>
    </row>
    <row r="23" s="12" customFormat="1" spans="1:36">
      <c r="A23" s="55">
        <v>17</v>
      </c>
      <c r="B23" s="56" t="s">
        <v>568</v>
      </c>
      <c r="C23" s="57">
        <v>88.86</v>
      </c>
      <c r="D23" s="52" t="s">
        <v>94</v>
      </c>
      <c r="E23" s="53"/>
      <c r="F23" s="53"/>
      <c r="G23" s="51">
        <f t="shared" si="0"/>
        <v>88.86</v>
      </c>
      <c r="H23" s="54">
        <f t="shared" si="1"/>
        <v>31.101</v>
      </c>
      <c r="I23" s="51">
        <v>100</v>
      </c>
      <c r="J23" s="53">
        <v>30</v>
      </c>
      <c r="K23" s="99">
        <v>20</v>
      </c>
      <c r="L23" s="53">
        <v>30</v>
      </c>
      <c r="M23" s="53">
        <v>80</v>
      </c>
      <c r="N23" s="53"/>
      <c r="O23" s="100"/>
      <c r="P23" s="53"/>
      <c r="Q23" s="53"/>
      <c r="R23" s="53"/>
      <c r="S23" s="53"/>
      <c r="T23" s="53">
        <f>M23+P23-S23</f>
        <v>80</v>
      </c>
      <c r="U23" s="126">
        <f t="shared" si="3"/>
        <v>8</v>
      </c>
      <c r="V23" s="127">
        <v>0</v>
      </c>
      <c r="W23" s="53"/>
      <c r="X23" s="53"/>
      <c r="Y23" s="53"/>
      <c r="Z23" s="53"/>
      <c r="AA23" s="53"/>
      <c r="AB23" s="127">
        <v>0</v>
      </c>
      <c r="AC23" s="148">
        <v>0</v>
      </c>
      <c r="AD23" s="53">
        <v>78</v>
      </c>
      <c r="AE23" s="53">
        <f>AD23*0.4</f>
        <v>31.2</v>
      </c>
      <c r="AF23" s="149">
        <v>0</v>
      </c>
      <c r="AG23" s="171">
        <f t="shared" si="5"/>
        <v>70.301</v>
      </c>
      <c r="AH23" s="172" t="s">
        <v>569</v>
      </c>
      <c r="AI23" s="53"/>
      <c r="AJ23" s="173"/>
    </row>
    <row r="24" s="12" customFormat="1" spans="1:36">
      <c r="A24" s="55">
        <v>18</v>
      </c>
      <c r="B24" s="58" t="s">
        <v>570</v>
      </c>
      <c r="C24" s="59">
        <v>88.57</v>
      </c>
      <c r="D24" s="52" t="s">
        <v>96</v>
      </c>
      <c r="E24" s="53"/>
      <c r="F24" s="53"/>
      <c r="G24" s="51">
        <f t="shared" si="0"/>
        <v>88.57</v>
      </c>
      <c r="H24" s="54">
        <f t="shared" si="1"/>
        <v>30.9995</v>
      </c>
      <c r="I24" s="51">
        <v>100</v>
      </c>
      <c r="J24" s="53">
        <v>30</v>
      </c>
      <c r="K24" s="99">
        <v>20</v>
      </c>
      <c r="L24" s="53">
        <v>30</v>
      </c>
      <c r="M24" s="53">
        <v>80</v>
      </c>
      <c r="N24" s="53" t="s">
        <v>78</v>
      </c>
      <c r="O24" s="100"/>
      <c r="P24" s="53">
        <v>5</v>
      </c>
      <c r="Q24" s="53"/>
      <c r="R24" s="53"/>
      <c r="S24" s="53"/>
      <c r="T24" s="53">
        <f>-S24+P24+M24</f>
        <v>85</v>
      </c>
      <c r="U24" s="128">
        <f t="shared" si="3"/>
        <v>8.5</v>
      </c>
      <c r="V24" s="127"/>
      <c r="W24" s="53"/>
      <c r="X24" s="53"/>
      <c r="Y24" s="53"/>
      <c r="Z24" s="53"/>
      <c r="AA24" s="53"/>
      <c r="AB24" s="127">
        <v>0</v>
      </c>
      <c r="AC24" s="148">
        <f>AB24*0.1*0.5</f>
        <v>0</v>
      </c>
      <c r="AD24" s="84">
        <f>AE24/0.4</f>
        <v>85</v>
      </c>
      <c r="AE24" s="150">
        <v>34</v>
      </c>
      <c r="AF24" s="151">
        <v>10</v>
      </c>
      <c r="AG24" s="171">
        <f t="shared" si="5"/>
        <v>83.4995</v>
      </c>
      <c r="AH24" s="172" t="s">
        <v>83</v>
      </c>
      <c r="AI24" s="53" t="s">
        <v>63</v>
      </c>
      <c r="AJ24" s="173"/>
    </row>
    <row r="25" s="15" customFormat="1" spans="1:36">
      <c r="A25" s="67">
        <v>19</v>
      </c>
      <c r="B25" s="68" t="s">
        <v>571</v>
      </c>
      <c r="C25" s="69">
        <v>88.29</v>
      </c>
      <c r="D25" s="70" t="s">
        <v>98</v>
      </c>
      <c r="E25" s="71"/>
      <c r="F25" s="71"/>
      <c r="G25" s="72">
        <f t="shared" si="0"/>
        <v>88.29</v>
      </c>
      <c r="H25" s="73">
        <f t="shared" si="1"/>
        <v>30.9015</v>
      </c>
      <c r="I25" s="72">
        <v>100</v>
      </c>
      <c r="J25" s="71">
        <v>30</v>
      </c>
      <c r="K25" s="103">
        <v>20</v>
      </c>
      <c r="L25" s="71">
        <v>30</v>
      </c>
      <c r="M25" s="71">
        <v>80</v>
      </c>
      <c r="N25" s="71"/>
      <c r="O25" s="104"/>
      <c r="P25" s="71"/>
      <c r="Q25" s="71"/>
      <c r="R25" s="71"/>
      <c r="S25" s="71"/>
      <c r="T25" s="71">
        <f>M25+P25-S25</f>
        <v>80</v>
      </c>
      <c r="U25" s="131">
        <f t="shared" si="3"/>
        <v>8</v>
      </c>
      <c r="V25" s="132">
        <v>0</v>
      </c>
      <c r="W25" s="71"/>
      <c r="X25" s="71"/>
      <c r="Y25" s="71"/>
      <c r="Z25" s="71"/>
      <c r="AA25" s="71"/>
      <c r="AB25" s="132">
        <v>0</v>
      </c>
      <c r="AC25" s="155">
        <v>0</v>
      </c>
      <c r="AD25" s="71">
        <v>86</v>
      </c>
      <c r="AE25" s="71">
        <f>AD25*0.4</f>
        <v>34.4</v>
      </c>
      <c r="AF25" s="156">
        <v>0</v>
      </c>
      <c r="AG25" s="177">
        <f t="shared" si="5"/>
        <v>73.3015</v>
      </c>
      <c r="AH25" s="172" t="s">
        <v>283</v>
      </c>
      <c r="AI25" s="71"/>
      <c r="AJ25" s="173"/>
    </row>
    <row r="26" s="12" customFormat="1" spans="1:36">
      <c r="A26" s="55">
        <v>20</v>
      </c>
      <c r="B26" s="58" t="s">
        <v>572</v>
      </c>
      <c r="C26" s="59">
        <v>88</v>
      </c>
      <c r="D26" s="52" t="s">
        <v>79</v>
      </c>
      <c r="E26" s="53"/>
      <c r="F26" s="53"/>
      <c r="G26" s="51">
        <f t="shared" si="0"/>
        <v>88</v>
      </c>
      <c r="H26" s="54">
        <f t="shared" si="1"/>
        <v>30.8</v>
      </c>
      <c r="I26" s="51">
        <v>100</v>
      </c>
      <c r="J26" s="53">
        <v>30</v>
      </c>
      <c r="K26" s="99">
        <v>20</v>
      </c>
      <c r="L26" s="53">
        <v>30</v>
      </c>
      <c r="M26" s="53">
        <v>80</v>
      </c>
      <c r="N26" s="53"/>
      <c r="O26" s="100"/>
      <c r="P26" s="53"/>
      <c r="Q26" s="53"/>
      <c r="R26" s="53"/>
      <c r="S26" s="53"/>
      <c r="T26" s="53">
        <f>-S26+P26+M26</f>
        <v>80</v>
      </c>
      <c r="U26" s="128">
        <f t="shared" si="3"/>
        <v>8</v>
      </c>
      <c r="V26" s="127"/>
      <c r="W26" s="53"/>
      <c r="X26" s="53"/>
      <c r="Y26" s="53"/>
      <c r="Z26" s="53"/>
      <c r="AA26" s="53"/>
      <c r="AB26" s="127">
        <v>0</v>
      </c>
      <c r="AC26" s="148">
        <f>AB26*0.1*0.5</f>
        <v>0</v>
      </c>
      <c r="AD26" s="84">
        <f>AE26/0.4</f>
        <v>90</v>
      </c>
      <c r="AE26" s="150">
        <v>36</v>
      </c>
      <c r="AF26" s="151">
        <v>10</v>
      </c>
      <c r="AG26" s="171">
        <f t="shared" si="5"/>
        <v>84.8</v>
      </c>
      <c r="AH26" s="172" t="s">
        <v>49</v>
      </c>
      <c r="AI26" s="53" t="s">
        <v>63</v>
      </c>
      <c r="AJ26" s="173"/>
    </row>
    <row r="27" s="12" customFormat="1" spans="1:36">
      <c r="A27" s="55">
        <v>21</v>
      </c>
      <c r="B27" s="50" t="s">
        <v>573</v>
      </c>
      <c r="C27" s="51">
        <v>88</v>
      </c>
      <c r="D27" s="52" t="s">
        <v>100</v>
      </c>
      <c r="E27" s="53"/>
      <c r="F27" s="53"/>
      <c r="G27" s="51">
        <f t="shared" si="0"/>
        <v>88</v>
      </c>
      <c r="H27" s="54">
        <f t="shared" si="1"/>
        <v>30.8</v>
      </c>
      <c r="I27" s="51">
        <v>100</v>
      </c>
      <c r="J27" s="53">
        <v>30</v>
      </c>
      <c r="K27" s="99">
        <v>20</v>
      </c>
      <c r="L27" s="53">
        <v>30</v>
      </c>
      <c r="M27" s="53">
        <v>80</v>
      </c>
      <c r="N27" s="53" t="s">
        <v>78</v>
      </c>
      <c r="O27" s="100"/>
      <c r="P27" s="53">
        <v>5</v>
      </c>
      <c r="Q27" s="53"/>
      <c r="R27" s="53"/>
      <c r="S27" s="53"/>
      <c r="T27" s="53">
        <f>M27+P27-S27</f>
        <v>85</v>
      </c>
      <c r="U27" s="126">
        <f t="shared" si="3"/>
        <v>8.5</v>
      </c>
      <c r="V27" s="127">
        <v>0</v>
      </c>
      <c r="W27" s="53"/>
      <c r="X27" s="53"/>
      <c r="Y27" s="53"/>
      <c r="Z27" s="53"/>
      <c r="AA27" s="53"/>
      <c r="AB27" s="127">
        <v>0</v>
      </c>
      <c r="AC27" s="148">
        <v>0</v>
      </c>
      <c r="AD27" s="53">
        <v>84</v>
      </c>
      <c r="AE27" s="53">
        <f>AD27*0.4</f>
        <v>33.6</v>
      </c>
      <c r="AF27" s="149">
        <v>10</v>
      </c>
      <c r="AG27" s="171">
        <f t="shared" si="5"/>
        <v>82.9</v>
      </c>
      <c r="AH27" s="172" t="s">
        <v>96</v>
      </c>
      <c r="AI27" s="53" t="s">
        <v>63</v>
      </c>
      <c r="AJ27" s="173"/>
    </row>
    <row r="28" s="12" customFormat="1" spans="1:36">
      <c r="A28" s="55">
        <v>22</v>
      </c>
      <c r="B28" s="56" t="s">
        <v>574</v>
      </c>
      <c r="C28" s="57">
        <v>88</v>
      </c>
      <c r="D28" s="52" t="s">
        <v>75</v>
      </c>
      <c r="E28" s="53"/>
      <c r="F28" s="53"/>
      <c r="G28" s="51">
        <f t="shared" si="0"/>
        <v>88</v>
      </c>
      <c r="H28" s="54">
        <f t="shared" si="1"/>
        <v>30.8</v>
      </c>
      <c r="I28" s="51">
        <v>100</v>
      </c>
      <c r="J28" s="53">
        <v>30</v>
      </c>
      <c r="K28" s="99">
        <v>20</v>
      </c>
      <c r="L28" s="53">
        <v>30</v>
      </c>
      <c r="M28" s="53">
        <v>80</v>
      </c>
      <c r="N28" s="53"/>
      <c r="O28" s="100"/>
      <c r="P28" s="53"/>
      <c r="Q28" s="53"/>
      <c r="R28" s="53"/>
      <c r="S28" s="53"/>
      <c r="T28" s="53">
        <f>M28+P28-S28</f>
        <v>80</v>
      </c>
      <c r="U28" s="126">
        <f t="shared" si="3"/>
        <v>8</v>
      </c>
      <c r="V28" s="127">
        <v>0</v>
      </c>
      <c r="W28" s="53"/>
      <c r="X28" s="53"/>
      <c r="Y28" s="53"/>
      <c r="Z28" s="53"/>
      <c r="AA28" s="53"/>
      <c r="AB28" s="127">
        <v>0</v>
      </c>
      <c r="AC28" s="148">
        <f>AB28*0.1*0.5</f>
        <v>0</v>
      </c>
      <c r="AD28" s="53">
        <v>70</v>
      </c>
      <c r="AE28" s="53">
        <f>AD28*0.4</f>
        <v>28</v>
      </c>
      <c r="AF28" s="149">
        <v>10</v>
      </c>
      <c r="AG28" s="171">
        <f t="shared" si="5"/>
        <v>76.8</v>
      </c>
      <c r="AH28" s="172" t="s">
        <v>168</v>
      </c>
      <c r="AI28" s="53" t="s">
        <v>55</v>
      </c>
      <c r="AJ28" s="173"/>
    </row>
    <row r="29" s="12" customFormat="1" spans="1:36">
      <c r="A29" s="55">
        <v>23</v>
      </c>
      <c r="B29" s="58" t="s">
        <v>575</v>
      </c>
      <c r="C29" s="59">
        <v>87.71</v>
      </c>
      <c r="D29" s="52" t="s">
        <v>102</v>
      </c>
      <c r="E29" s="53"/>
      <c r="F29" s="53"/>
      <c r="G29" s="51">
        <f t="shared" si="0"/>
        <v>87.71</v>
      </c>
      <c r="H29" s="54">
        <f t="shared" si="1"/>
        <v>30.6985</v>
      </c>
      <c r="I29" s="51">
        <v>100</v>
      </c>
      <c r="J29" s="53">
        <v>30</v>
      </c>
      <c r="K29" s="99">
        <v>20</v>
      </c>
      <c r="L29" s="53">
        <v>30</v>
      </c>
      <c r="M29" s="53">
        <v>80</v>
      </c>
      <c r="N29" s="53"/>
      <c r="O29" s="100"/>
      <c r="P29" s="53"/>
      <c r="Q29" s="53"/>
      <c r="R29" s="53"/>
      <c r="S29" s="53"/>
      <c r="T29" s="53">
        <f>-S29+P29+M29</f>
        <v>80</v>
      </c>
      <c r="U29" s="128">
        <f t="shared" si="3"/>
        <v>8</v>
      </c>
      <c r="V29" s="127"/>
      <c r="W29" s="53"/>
      <c r="X29" s="53"/>
      <c r="Y29" s="53"/>
      <c r="Z29" s="53"/>
      <c r="AA29" s="53"/>
      <c r="AB29" s="127">
        <v>0</v>
      </c>
      <c r="AC29" s="148">
        <f>AB29*0.1*0.5</f>
        <v>0</v>
      </c>
      <c r="AD29" s="84">
        <f>AE29/0.4</f>
        <v>83</v>
      </c>
      <c r="AE29" s="150">
        <v>33.2</v>
      </c>
      <c r="AF29" s="151">
        <v>10</v>
      </c>
      <c r="AG29" s="171">
        <f t="shared" si="5"/>
        <v>81.8985</v>
      </c>
      <c r="AH29" s="172" t="s">
        <v>54</v>
      </c>
      <c r="AI29" s="53" t="s">
        <v>63</v>
      </c>
      <c r="AJ29" s="173"/>
    </row>
    <row r="30" s="12" customFormat="1" spans="1:36">
      <c r="A30" s="55">
        <v>24</v>
      </c>
      <c r="B30" s="56" t="s">
        <v>576</v>
      </c>
      <c r="C30" s="57">
        <v>87.71</v>
      </c>
      <c r="D30" s="52" t="s">
        <v>90</v>
      </c>
      <c r="E30" s="53"/>
      <c r="F30" s="53"/>
      <c r="G30" s="51">
        <f t="shared" si="0"/>
        <v>87.71</v>
      </c>
      <c r="H30" s="54">
        <f t="shared" si="1"/>
        <v>30.6985</v>
      </c>
      <c r="I30" s="51">
        <v>100</v>
      </c>
      <c r="J30" s="53">
        <v>30</v>
      </c>
      <c r="K30" s="99">
        <v>20</v>
      </c>
      <c r="L30" s="53">
        <v>30</v>
      </c>
      <c r="M30" s="53">
        <v>80</v>
      </c>
      <c r="N30" s="53" t="s">
        <v>78</v>
      </c>
      <c r="O30" s="100"/>
      <c r="P30" s="53">
        <v>5</v>
      </c>
      <c r="Q30" s="53"/>
      <c r="R30" s="53"/>
      <c r="S30" s="53"/>
      <c r="T30" s="53">
        <f>M30+P30-S30</f>
        <v>85</v>
      </c>
      <c r="U30" s="126">
        <f t="shared" si="3"/>
        <v>8.5</v>
      </c>
      <c r="V30" s="127">
        <v>0</v>
      </c>
      <c r="W30" s="53"/>
      <c r="X30" s="53"/>
      <c r="Y30" s="53"/>
      <c r="Z30" s="53"/>
      <c r="AA30" s="53"/>
      <c r="AB30" s="127">
        <v>0</v>
      </c>
      <c r="AC30" s="148">
        <v>0</v>
      </c>
      <c r="AD30" s="53">
        <v>83</v>
      </c>
      <c r="AE30" s="53">
        <f>AD30*0.4</f>
        <v>33.2</v>
      </c>
      <c r="AF30" s="149">
        <v>0</v>
      </c>
      <c r="AG30" s="171">
        <f t="shared" si="5"/>
        <v>72.3985</v>
      </c>
      <c r="AH30" s="172" t="s">
        <v>288</v>
      </c>
      <c r="AI30" s="53"/>
      <c r="AJ30" s="173"/>
    </row>
    <row r="31" s="12" customFormat="1" spans="1:36">
      <c r="A31" s="49">
        <v>25</v>
      </c>
      <c r="B31" s="56" t="s">
        <v>577</v>
      </c>
      <c r="C31" s="57">
        <v>87.43</v>
      </c>
      <c r="D31" s="52" t="s">
        <v>54</v>
      </c>
      <c r="E31" s="53"/>
      <c r="F31" s="53"/>
      <c r="G31" s="51">
        <f t="shared" si="0"/>
        <v>87.43</v>
      </c>
      <c r="H31" s="54">
        <f t="shared" si="1"/>
        <v>30.6005</v>
      </c>
      <c r="I31" s="51">
        <v>100</v>
      </c>
      <c r="J31" s="53">
        <v>30</v>
      </c>
      <c r="K31" s="99">
        <v>20</v>
      </c>
      <c r="L31" s="53">
        <v>30</v>
      </c>
      <c r="M31" s="53">
        <v>80</v>
      </c>
      <c r="N31" s="53" t="s">
        <v>78</v>
      </c>
      <c r="O31" s="100"/>
      <c r="P31" s="53">
        <v>5</v>
      </c>
      <c r="Q31" s="53"/>
      <c r="R31" s="53"/>
      <c r="S31" s="53"/>
      <c r="T31" s="53">
        <f>M31+P31-S31</f>
        <v>85</v>
      </c>
      <c r="U31" s="126">
        <f t="shared" si="3"/>
        <v>8.5</v>
      </c>
      <c r="V31" s="127">
        <v>0</v>
      </c>
      <c r="W31" s="53"/>
      <c r="X31" s="53"/>
      <c r="Y31" s="53"/>
      <c r="Z31" s="53"/>
      <c r="AA31" s="53"/>
      <c r="AB31" s="127">
        <v>0</v>
      </c>
      <c r="AC31" s="148">
        <f>AB31*0.1*0.5</f>
        <v>0</v>
      </c>
      <c r="AD31" s="53">
        <v>88</v>
      </c>
      <c r="AE31" s="53">
        <f>AD31*0.4</f>
        <v>35.2</v>
      </c>
      <c r="AF31" s="149"/>
      <c r="AG31" s="171">
        <f t="shared" si="5"/>
        <v>74.3005</v>
      </c>
      <c r="AH31" s="172" t="s">
        <v>171</v>
      </c>
      <c r="AI31" s="53"/>
      <c r="AJ31" s="173"/>
    </row>
    <row r="32" s="12" customFormat="1" spans="1:36">
      <c r="A32" s="55">
        <v>26</v>
      </c>
      <c r="B32" s="56" t="s">
        <v>578</v>
      </c>
      <c r="C32" s="57">
        <v>87.14</v>
      </c>
      <c r="D32" s="52" t="s">
        <v>81</v>
      </c>
      <c r="E32" s="53"/>
      <c r="F32" s="53"/>
      <c r="G32" s="51">
        <f t="shared" si="0"/>
        <v>87.14</v>
      </c>
      <c r="H32" s="54">
        <f t="shared" si="1"/>
        <v>30.499</v>
      </c>
      <c r="I32" s="51">
        <v>100</v>
      </c>
      <c r="J32" s="53">
        <v>30</v>
      </c>
      <c r="K32" s="99">
        <v>20</v>
      </c>
      <c r="L32" s="53">
        <v>30</v>
      </c>
      <c r="M32" s="53">
        <v>80</v>
      </c>
      <c r="N32" s="53"/>
      <c r="O32" s="100"/>
      <c r="P32" s="53"/>
      <c r="Q32" s="53"/>
      <c r="R32" s="53"/>
      <c r="S32" s="53"/>
      <c r="T32" s="53">
        <f>M32+P32-S32</f>
        <v>80</v>
      </c>
      <c r="U32" s="126">
        <f t="shared" si="3"/>
        <v>8</v>
      </c>
      <c r="V32" s="127">
        <v>0</v>
      </c>
      <c r="W32" s="53"/>
      <c r="X32" s="53"/>
      <c r="Y32" s="53"/>
      <c r="Z32" s="53"/>
      <c r="AA32" s="53"/>
      <c r="AB32" s="127">
        <v>0</v>
      </c>
      <c r="AC32" s="148">
        <v>0</v>
      </c>
      <c r="AD32" s="53">
        <v>80</v>
      </c>
      <c r="AE32" s="53">
        <f>AD32*0.4</f>
        <v>32</v>
      </c>
      <c r="AF32" s="149">
        <v>10</v>
      </c>
      <c r="AG32" s="171">
        <f t="shared" si="5"/>
        <v>80.499</v>
      </c>
      <c r="AH32" s="172" t="s">
        <v>124</v>
      </c>
      <c r="AI32" s="53" t="s">
        <v>55</v>
      </c>
      <c r="AJ32" s="173"/>
    </row>
    <row r="33" s="12" customFormat="1" spans="1:36">
      <c r="A33" s="55">
        <v>27</v>
      </c>
      <c r="B33" s="50" t="s">
        <v>579</v>
      </c>
      <c r="C33" s="51">
        <v>86.86</v>
      </c>
      <c r="D33" s="52" t="s">
        <v>114</v>
      </c>
      <c r="E33" s="53"/>
      <c r="F33" s="53"/>
      <c r="G33" s="51">
        <f t="shared" si="0"/>
        <v>86.86</v>
      </c>
      <c r="H33" s="54">
        <f t="shared" si="1"/>
        <v>30.401</v>
      </c>
      <c r="I33" s="51">
        <v>100</v>
      </c>
      <c r="J33" s="53">
        <v>30</v>
      </c>
      <c r="K33" s="99">
        <v>20</v>
      </c>
      <c r="L33" s="53">
        <v>30</v>
      </c>
      <c r="M33" s="53">
        <v>80</v>
      </c>
      <c r="N33" s="53"/>
      <c r="O33" s="100"/>
      <c r="P33" s="53"/>
      <c r="Q33" s="53"/>
      <c r="R33" s="53"/>
      <c r="S33" s="53"/>
      <c r="T33" s="53">
        <f>M33+P33-S33</f>
        <v>80</v>
      </c>
      <c r="U33" s="126">
        <f t="shared" si="3"/>
        <v>8</v>
      </c>
      <c r="V33" s="127">
        <v>0</v>
      </c>
      <c r="W33" s="53"/>
      <c r="X33" s="53"/>
      <c r="Y33" s="53"/>
      <c r="Z33" s="53"/>
      <c r="AA33" s="53"/>
      <c r="AB33" s="127">
        <v>0</v>
      </c>
      <c r="AC33" s="148">
        <f>AB33*0.1*0.5</f>
        <v>0</v>
      </c>
      <c r="AD33" s="53">
        <v>86</v>
      </c>
      <c r="AE33" s="53">
        <f>AD33*0.4</f>
        <v>34.4</v>
      </c>
      <c r="AF33" s="149">
        <v>10</v>
      </c>
      <c r="AG33" s="171">
        <f t="shared" si="5"/>
        <v>82.801</v>
      </c>
      <c r="AH33" s="172" t="s">
        <v>98</v>
      </c>
      <c r="AI33" s="53" t="s">
        <v>63</v>
      </c>
      <c r="AJ33" s="173"/>
    </row>
    <row r="34" s="12" customFormat="1" spans="1:36">
      <c r="A34" s="55">
        <v>28</v>
      </c>
      <c r="B34" s="58" t="s">
        <v>580</v>
      </c>
      <c r="C34" s="59">
        <v>86.86</v>
      </c>
      <c r="D34" s="52" t="s">
        <v>110</v>
      </c>
      <c r="E34" s="53"/>
      <c r="F34" s="53"/>
      <c r="G34" s="51">
        <f t="shared" si="0"/>
        <v>86.86</v>
      </c>
      <c r="H34" s="54">
        <f t="shared" si="1"/>
        <v>30.401</v>
      </c>
      <c r="I34" s="51">
        <v>100</v>
      </c>
      <c r="J34" s="53">
        <v>30</v>
      </c>
      <c r="K34" s="99">
        <v>20</v>
      </c>
      <c r="L34" s="53">
        <v>30</v>
      </c>
      <c r="M34" s="53">
        <v>80</v>
      </c>
      <c r="N34" s="53"/>
      <c r="O34" s="100"/>
      <c r="P34" s="53"/>
      <c r="Q34" s="53"/>
      <c r="R34" s="53"/>
      <c r="S34" s="53"/>
      <c r="T34" s="53">
        <f>-S34+P34+M34</f>
        <v>80</v>
      </c>
      <c r="U34" s="128">
        <f t="shared" si="3"/>
        <v>8</v>
      </c>
      <c r="V34" s="127"/>
      <c r="W34" s="53"/>
      <c r="X34" s="53"/>
      <c r="Y34" s="53"/>
      <c r="Z34" s="53"/>
      <c r="AA34" s="53"/>
      <c r="AB34" s="127">
        <v>0</v>
      </c>
      <c r="AC34" s="148">
        <f>AB34*0.1*0.5</f>
        <v>0</v>
      </c>
      <c r="AD34" s="84">
        <f>AE34/0.4</f>
        <v>82</v>
      </c>
      <c r="AE34" s="150">
        <v>32.8</v>
      </c>
      <c r="AF34" s="151">
        <v>10</v>
      </c>
      <c r="AG34" s="171">
        <f t="shared" si="5"/>
        <v>81.201</v>
      </c>
      <c r="AH34" s="172" t="s">
        <v>117</v>
      </c>
      <c r="AI34" s="53" t="s">
        <v>55</v>
      </c>
      <c r="AJ34" s="173"/>
    </row>
    <row r="35" s="12" customFormat="1" spans="1:36">
      <c r="A35" s="55">
        <v>29</v>
      </c>
      <c r="B35" s="56" t="s">
        <v>581</v>
      </c>
      <c r="C35" s="57">
        <v>86.57</v>
      </c>
      <c r="D35" s="52" t="s">
        <v>117</v>
      </c>
      <c r="E35" s="53"/>
      <c r="F35" s="53"/>
      <c r="G35" s="51">
        <f t="shared" si="0"/>
        <v>86.57</v>
      </c>
      <c r="H35" s="54">
        <f t="shared" si="1"/>
        <v>30.2995</v>
      </c>
      <c r="I35" s="51">
        <v>100</v>
      </c>
      <c r="J35" s="53">
        <v>30</v>
      </c>
      <c r="K35" s="99">
        <v>20</v>
      </c>
      <c r="L35" s="53">
        <v>30</v>
      </c>
      <c r="M35" s="53">
        <v>80</v>
      </c>
      <c r="N35" s="53" t="s">
        <v>78</v>
      </c>
      <c r="O35" s="100"/>
      <c r="P35" s="53">
        <v>5</v>
      </c>
      <c r="Q35" s="53"/>
      <c r="R35" s="53"/>
      <c r="S35" s="53"/>
      <c r="T35" s="53">
        <f t="shared" ref="T35:T41" si="6">M35+P35-S35</f>
        <v>85</v>
      </c>
      <c r="U35" s="126">
        <f t="shared" si="3"/>
        <v>8.5</v>
      </c>
      <c r="V35" s="127">
        <v>0</v>
      </c>
      <c r="W35" s="53"/>
      <c r="X35" s="53"/>
      <c r="Y35" s="53"/>
      <c r="Z35" s="53"/>
      <c r="AA35" s="53"/>
      <c r="AB35" s="127">
        <v>0</v>
      </c>
      <c r="AC35" s="148">
        <v>0</v>
      </c>
      <c r="AD35" s="53">
        <v>95</v>
      </c>
      <c r="AE35" s="53">
        <f t="shared" ref="AE35:AE41" si="7">AD35*0.4</f>
        <v>38</v>
      </c>
      <c r="AF35" s="149">
        <v>10</v>
      </c>
      <c r="AG35" s="171">
        <f t="shared" si="5"/>
        <v>86.7995</v>
      </c>
      <c r="AH35" s="172" t="s">
        <v>52</v>
      </c>
      <c r="AI35" s="53" t="s">
        <v>63</v>
      </c>
      <c r="AJ35" s="173"/>
    </row>
    <row r="36" s="12" customFormat="1" spans="1:36">
      <c r="A36" s="55">
        <v>30</v>
      </c>
      <c r="B36" s="50" t="s">
        <v>582</v>
      </c>
      <c r="C36" s="51">
        <v>86.57</v>
      </c>
      <c r="D36" s="52" t="s">
        <v>121</v>
      </c>
      <c r="E36" s="53"/>
      <c r="F36" s="53"/>
      <c r="G36" s="51">
        <f t="shared" si="0"/>
        <v>86.57</v>
      </c>
      <c r="H36" s="54">
        <f t="shared" si="1"/>
        <v>30.2995</v>
      </c>
      <c r="I36" s="51">
        <v>100</v>
      </c>
      <c r="J36" s="53">
        <v>30</v>
      </c>
      <c r="K36" s="99">
        <v>20</v>
      </c>
      <c r="L36" s="53">
        <v>30</v>
      </c>
      <c r="M36" s="53">
        <v>80</v>
      </c>
      <c r="N36" s="53"/>
      <c r="O36" s="100"/>
      <c r="P36" s="53"/>
      <c r="Q36" s="53"/>
      <c r="R36" s="53"/>
      <c r="S36" s="53"/>
      <c r="T36" s="53">
        <f t="shared" si="6"/>
        <v>80</v>
      </c>
      <c r="U36" s="126">
        <f t="shared" si="3"/>
        <v>8</v>
      </c>
      <c r="V36" s="127">
        <v>0</v>
      </c>
      <c r="W36" s="53"/>
      <c r="X36" s="53"/>
      <c r="Y36" s="53"/>
      <c r="Z36" s="53"/>
      <c r="AA36" s="53"/>
      <c r="AB36" s="127">
        <v>0</v>
      </c>
      <c r="AC36" s="148">
        <v>0</v>
      </c>
      <c r="AD36" s="53">
        <v>90</v>
      </c>
      <c r="AE36" s="53">
        <f t="shared" si="7"/>
        <v>36</v>
      </c>
      <c r="AF36" s="149">
        <v>0</v>
      </c>
      <c r="AG36" s="171">
        <f t="shared" si="5"/>
        <v>74.2995</v>
      </c>
      <c r="AH36" s="172" t="s">
        <v>195</v>
      </c>
      <c r="AI36" s="53"/>
      <c r="AJ36" s="173"/>
    </row>
    <row r="37" s="12" customFormat="1" spans="1:36">
      <c r="A37" s="55">
        <v>31</v>
      </c>
      <c r="B37" s="56" t="s">
        <v>583</v>
      </c>
      <c r="C37" s="57">
        <v>86.29</v>
      </c>
      <c r="D37" s="52" t="s">
        <v>124</v>
      </c>
      <c r="E37" s="53"/>
      <c r="F37" s="53"/>
      <c r="G37" s="51">
        <f t="shared" si="0"/>
        <v>86.29</v>
      </c>
      <c r="H37" s="54">
        <f t="shared" si="1"/>
        <v>30.2015</v>
      </c>
      <c r="I37" s="51">
        <v>100</v>
      </c>
      <c r="J37" s="53">
        <v>30</v>
      </c>
      <c r="K37" s="99">
        <v>20</v>
      </c>
      <c r="L37" s="53">
        <v>30</v>
      </c>
      <c r="M37" s="53">
        <v>80</v>
      </c>
      <c r="N37" s="53"/>
      <c r="O37" s="100"/>
      <c r="P37" s="53"/>
      <c r="Q37" s="53"/>
      <c r="R37" s="53"/>
      <c r="S37" s="53"/>
      <c r="T37" s="53">
        <f t="shared" si="6"/>
        <v>80</v>
      </c>
      <c r="U37" s="126">
        <f t="shared" si="3"/>
        <v>8</v>
      </c>
      <c r="V37" s="127">
        <v>0</v>
      </c>
      <c r="W37" s="53"/>
      <c r="X37" s="53"/>
      <c r="Y37" s="53"/>
      <c r="Z37" s="53"/>
      <c r="AA37" s="53"/>
      <c r="AB37" s="127">
        <v>0</v>
      </c>
      <c r="AC37" s="148">
        <v>0</v>
      </c>
      <c r="AD37" s="53">
        <v>73</v>
      </c>
      <c r="AE37" s="53">
        <f t="shared" si="7"/>
        <v>29.2</v>
      </c>
      <c r="AF37" s="149">
        <v>0</v>
      </c>
      <c r="AG37" s="171">
        <f t="shared" si="5"/>
        <v>67.4015</v>
      </c>
      <c r="AH37" s="172" t="s">
        <v>584</v>
      </c>
      <c r="AI37" s="53"/>
      <c r="AJ37" s="173"/>
    </row>
    <row r="38" s="12" customFormat="1" spans="1:36">
      <c r="A38" s="55">
        <v>32</v>
      </c>
      <c r="B38" s="56" t="s">
        <v>585</v>
      </c>
      <c r="C38" s="57">
        <v>86</v>
      </c>
      <c r="D38" s="52" t="s">
        <v>84</v>
      </c>
      <c r="E38" s="74"/>
      <c r="F38" s="74"/>
      <c r="G38" s="51">
        <f t="shared" si="0"/>
        <v>86</v>
      </c>
      <c r="H38" s="54">
        <f t="shared" si="1"/>
        <v>30.1</v>
      </c>
      <c r="I38" s="51">
        <v>100</v>
      </c>
      <c r="J38" s="53">
        <v>30</v>
      </c>
      <c r="K38" s="99">
        <v>20</v>
      </c>
      <c r="L38" s="53">
        <v>30</v>
      </c>
      <c r="M38" s="53">
        <v>80</v>
      </c>
      <c r="N38" s="74"/>
      <c r="O38" s="105"/>
      <c r="P38" s="106"/>
      <c r="Q38" s="74"/>
      <c r="R38" s="74"/>
      <c r="S38" s="74"/>
      <c r="T38" s="53">
        <f t="shared" si="6"/>
        <v>80</v>
      </c>
      <c r="U38" s="126">
        <f t="shared" si="3"/>
        <v>8</v>
      </c>
      <c r="V38" s="127">
        <v>0</v>
      </c>
      <c r="W38" s="74"/>
      <c r="X38" s="74"/>
      <c r="Y38" s="74"/>
      <c r="Z38" s="74"/>
      <c r="AA38" s="74"/>
      <c r="AB38" s="127">
        <v>0</v>
      </c>
      <c r="AC38" s="148">
        <v>0</v>
      </c>
      <c r="AD38" s="53">
        <v>85</v>
      </c>
      <c r="AE38" s="53">
        <f t="shared" si="7"/>
        <v>34</v>
      </c>
      <c r="AF38" s="149">
        <v>10</v>
      </c>
      <c r="AG38" s="171">
        <f t="shared" si="5"/>
        <v>82.1</v>
      </c>
      <c r="AH38" s="172" t="s">
        <v>75</v>
      </c>
      <c r="AI38" s="53" t="s">
        <v>63</v>
      </c>
      <c r="AJ38" s="173"/>
    </row>
    <row r="39" s="12" customFormat="1" spans="1:36">
      <c r="A39" s="55">
        <v>33</v>
      </c>
      <c r="B39" s="56" t="s">
        <v>586</v>
      </c>
      <c r="C39" s="57">
        <v>86</v>
      </c>
      <c r="D39" s="52" t="s">
        <v>127</v>
      </c>
      <c r="E39" s="53"/>
      <c r="F39" s="53"/>
      <c r="G39" s="51">
        <f t="shared" si="0"/>
        <v>86</v>
      </c>
      <c r="H39" s="54">
        <f t="shared" si="1"/>
        <v>30.1</v>
      </c>
      <c r="I39" s="51">
        <v>100</v>
      </c>
      <c r="J39" s="53">
        <v>30</v>
      </c>
      <c r="K39" s="99">
        <v>20</v>
      </c>
      <c r="L39" s="53">
        <v>30</v>
      </c>
      <c r="M39" s="53">
        <v>80</v>
      </c>
      <c r="N39" s="53" t="s">
        <v>78</v>
      </c>
      <c r="O39" s="100"/>
      <c r="P39" s="53">
        <v>5</v>
      </c>
      <c r="Q39" s="53"/>
      <c r="R39" s="53"/>
      <c r="S39" s="53"/>
      <c r="T39" s="53">
        <f t="shared" si="6"/>
        <v>85</v>
      </c>
      <c r="U39" s="126">
        <f t="shared" si="3"/>
        <v>8.5</v>
      </c>
      <c r="V39" s="127">
        <v>0</v>
      </c>
      <c r="W39" s="53"/>
      <c r="X39" s="53"/>
      <c r="Y39" s="53"/>
      <c r="Z39" s="53"/>
      <c r="AA39" s="53"/>
      <c r="AB39" s="127">
        <v>0</v>
      </c>
      <c r="AC39" s="148">
        <v>0</v>
      </c>
      <c r="AD39" s="53">
        <v>82</v>
      </c>
      <c r="AE39" s="53">
        <f t="shared" si="7"/>
        <v>32.8</v>
      </c>
      <c r="AF39" s="149">
        <v>10</v>
      </c>
      <c r="AG39" s="171">
        <f t="shared" si="5"/>
        <v>81.4</v>
      </c>
      <c r="AH39" s="172" t="s">
        <v>110</v>
      </c>
      <c r="AI39" s="53" t="s">
        <v>55</v>
      </c>
      <c r="AJ39" s="173"/>
    </row>
    <row r="40" s="12" customFormat="1" spans="1:36">
      <c r="A40" s="55">
        <v>34</v>
      </c>
      <c r="B40" s="56" t="s">
        <v>587</v>
      </c>
      <c r="C40" s="57">
        <v>86</v>
      </c>
      <c r="D40" s="52" t="s">
        <v>129</v>
      </c>
      <c r="E40" s="53"/>
      <c r="F40" s="53"/>
      <c r="G40" s="51">
        <f t="shared" si="0"/>
        <v>86</v>
      </c>
      <c r="H40" s="54">
        <f t="shared" si="1"/>
        <v>30.1</v>
      </c>
      <c r="I40" s="51">
        <v>100</v>
      </c>
      <c r="J40" s="53">
        <v>30</v>
      </c>
      <c r="K40" s="99">
        <v>20</v>
      </c>
      <c r="L40" s="53">
        <v>30</v>
      </c>
      <c r="M40" s="53">
        <v>80</v>
      </c>
      <c r="N40" s="53"/>
      <c r="O40" s="100"/>
      <c r="P40" s="53"/>
      <c r="Q40" s="53"/>
      <c r="R40" s="53"/>
      <c r="S40" s="53"/>
      <c r="T40" s="53">
        <f t="shared" si="6"/>
        <v>80</v>
      </c>
      <c r="U40" s="126">
        <f t="shared" si="3"/>
        <v>8</v>
      </c>
      <c r="V40" s="127">
        <v>0</v>
      </c>
      <c r="W40" s="53"/>
      <c r="X40" s="53"/>
      <c r="Y40" s="53"/>
      <c r="Z40" s="53"/>
      <c r="AA40" s="53"/>
      <c r="AB40" s="127">
        <v>0</v>
      </c>
      <c r="AC40" s="148">
        <f>AB40*0.1*0.5</f>
        <v>0</v>
      </c>
      <c r="AD40" s="53">
        <v>93</v>
      </c>
      <c r="AE40" s="53">
        <f t="shared" si="7"/>
        <v>37.2</v>
      </c>
      <c r="AF40" s="149"/>
      <c r="AG40" s="171">
        <f t="shared" si="5"/>
        <v>75.3</v>
      </c>
      <c r="AH40" s="172" t="s">
        <v>184</v>
      </c>
      <c r="AI40" s="53" t="s">
        <v>55</v>
      </c>
      <c r="AJ40" s="173"/>
    </row>
    <row r="41" s="12" customFormat="1" spans="1:36">
      <c r="A41" s="55">
        <v>35</v>
      </c>
      <c r="B41" s="56" t="s">
        <v>588</v>
      </c>
      <c r="C41" s="57">
        <v>86</v>
      </c>
      <c r="D41" s="52" t="s">
        <v>130</v>
      </c>
      <c r="E41" s="53"/>
      <c r="F41" s="53"/>
      <c r="G41" s="51">
        <f t="shared" si="0"/>
        <v>86</v>
      </c>
      <c r="H41" s="54">
        <f t="shared" si="1"/>
        <v>30.1</v>
      </c>
      <c r="I41" s="51">
        <v>100</v>
      </c>
      <c r="J41" s="53">
        <v>30</v>
      </c>
      <c r="K41" s="99">
        <v>20</v>
      </c>
      <c r="L41" s="53">
        <v>30</v>
      </c>
      <c r="M41" s="53">
        <v>80</v>
      </c>
      <c r="N41" s="53"/>
      <c r="O41" s="100"/>
      <c r="P41" s="53"/>
      <c r="Q41" s="53"/>
      <c r="R41" s="53"/>
      <c r="S41" s="53"/>
      <c r="T41" s="53">
        <f t="shared" si="6"/>
        <v>80</v>
      </c>
      <c r="U41" s="126">
        <f t="shared" si="3"/>
        <v>8</v>
      </c>
      <c r="V41" s="127">
        <v>0</v>
      </c>
      <c r="W41" s="53"/>
      <c r="X41" s="53"/>
      <c r="Y41" s="53"/>
      <c r="Z41" s="53"/>
      <c r="AA41" s="53"/>
      <c r="AB41" s="127">
        <v>0</v>
      </c>
      <c r="AC41" s="148">
        <f>AB41*0.1*0.5</f>
        <v>0</v>
      </c>
      <c r="AD41" s="53">
        <v>91</v>
      </c>
      <c r="AE41" s="53">
        <f t="shared" si="7"/>
        <v>36.4</v>
      </c>
      <c r="AF41" s="149"/>
      <c r="AG41" s="171">
        <f t="shared" si="5"/>
        <v>74.5</v>
      </c>
      <c r="AH41" s="172" t="s">
        <v>192</v>
      </c>
      <c r="AI41" s="53"/>
      <c r="AJ41" s="173"/>
    </row>
    <row r="42" s="12" customFormat="1" spans="1:36">
      <c r="A42" s="55">
        <v>36</v>
      </c>
      <c r="B42" s="58" t="s">
        <v>589</v>
      </c>
      <c r="C42" s="59">
        <v>86</v>
      </c>
      <c r="D42" s="52" t="s">
        <v>119</v>
      </c>
      <c r="E42" s="53"/>
      <c r="F42" s="53"/>
      <c r="G42" s="51">
        <f t="shared" si="0"/>
        <v>86</v>
      </c>
      <c r="H42" s="54">
        <f t="shared" si="1"/>
        <v>30.1</v>
      </c>
      <c r="I42" s="51">
        <v>100</v>
      </c>
      <c r="J42" s="53">
        <v>30</v>
      </c>
      <c r="K42" s="99">
        <v>20</v>
      </c>
      <c r="L42" s="53">
        <v>30</v>
      </c>
      <c r="M42" s="53">
        <v>80</v>
      </c>
      <c r="N42" s="53" t="s">
        <v>322</v>
      </c>
      <c r="O42" s="100"/>
      <c r="P42" s="53">
        <v>5</v>
      </c>
      <c r="Q42" s="53"/>
      <c r="R42" s="53"/>
      <c r="S42" s="53"/>
      <c r="T42" s="53">
        <f>-S42+P42+M42</f>
        <v>85</v>
      </c>
      <c r="U42" s="128">
        <f t="shared" si="3"/>
        <v>8.5</v>
      </c>
      <c r="V42" s="127"/>
      <c r="W42" s="53"/>
      <c r="X42" s="53"/>
      <c r="Y42" s="53"/>
      <c r="Z42" s="53"/>
      <c r="AA42" s="53"/>
      <c r="AB42" s="127">
        <v>0</v>
      </c>
      <c r="AC42" s="148">
        <f>AB42*0.1*0.5</f>
        <v>0</v>
      </c>
      <c r="AD42" s="84">
        <f>AE42/0.4</f>
        <v>76</v>
      </c>
      <c r="AE42" s="150">
        <v>30.4</v>
      </c>
      <c r="AF42" s="151">
        <v>0</v>
      </c>
      <c r="AG42" s="171">
        <f t="shared" si="5"/>
        <v>69</v>
      </c>
      <c r="AH42" s="172" t="s">
        <v>590</v>
      </c>
      <c r="AI42" s="53"/>
      <c r="AJ42" s="173"/>
    </row>
    <row r="43" s="12" customFormat="1" spans="1:36">
      <c r="A43" s="55">
        <v>37</v>
      </c>
      <c r="B43" s="50" t="s">
        <v>591</v>
      </c>
      <c r="C43" s="51">
        <v>85.71</v>
      </c>
      <c r="D43" s="52" t="s">
        <v>132</v>
      </c>
      <c r="E43" s="53"/>
      <c r="F43" s="53"/>
      <c r="G43" s="51">
        <f t="shared" si="0"/>
        <v>85.71</v>
      </c>
      <c r="H43" s="54">
        <f t="shared" si="1"/>
        <v>29.9985</v>
      </c>
      <c r="I43" s="51">
        <v>100</v>
      </c>
      <c r="J43" s="53">
        <v>30</v>
      </c>
      <c r="K43" s="99">
        <v>20</v>
      </c>
      <c r="L43" s="53">
        <v>30</v>
      </c>
      <c r="M43" s="53">
        <v>80</v>
      </c>
      <c r="N43" s="53"/>
      <c r="O43" s="100"/>
      <c r="P43" s="53"/>
      <c r="Q43" s="53"/>
      <c r="R43" s="53"/>
      <c r="S43" s="53"/>
      <c r="T43" s="53">
        <f t="shared" ref="T43:T48" si="8">M43+P43-S43</f>
        <v>80</v>
      </c>
      <c r="U43" s="126">
        <f t="shared" si="3"/>
        <v>8</v>
      </c>
      <c r="V43" s="127">
        <v>0</v>
      </c>
      <c r="W43" s="53"/>
      <c r="X43" s="53"/>
      <c r="Y43" s="53"/>
      <c r="Z43" s="53"/>
      <c r="AA43" s="53"/>
      <c r="AB43" s="127">
        <v>0</v>
      </c>
      <c r="AC43" s="148">
        <v>0</v>
      </c>
      <c r="AD43" s="53">
        <v>92</v>
      </c>
      <c r="AE43" s="53">
        <f t="shared" ref="AE43:AE48" si="9">AD43*0.4</f>
        <v>36.8</v>
      </c>
      <c r="AF43" s="149">
        <v>10</v>
      </c>
      <c r="AG43" s="171">
        <f t="shared" si="5"/>
        <v>84.7985</v>
      </c>
      <c r="AH43" s="172" t="s">
        <v>62</v>
      </c>
      <c r="AI43" s="53" t="s">
        <v>63</v>
      </c>
      <c r="AJ43" s="173"/>
    </row>
    <row r="44" s="12" customFormat="1" spans="1:36">
      <c r="A44" s="49">
        <v>38</v>
      </c>
      <c r="B44" s="50" t="s">
        <v>592</v>
      </c>
      <c r="C44" s="51">
        <v>85.71</v>
      </c>
      <c r="D44" s="52" t="s">
        <v>138</v>
      </c>
      <c r="E44" s="53"/>
      <c r="F44" s="53"/>
      <c r="G44" s="51">
        <f t="shared" si="0"/>
        <v>85.71</v>
      </c>
      <c r="H44" s="54">
        <f t="shared" si="1"/>
        <v>29.9985</v>
      </c>
      <c r="I44" s="51">
        <v>100</v>
      </c>
      <c r="J44" s="53">
        <v>30</v>
      </c>
      <c r="K44" s="99">
        <v>20</v>
      </c>
      <c r="L44" s="53">
        <v>30</v>
      </c>
      <c r="M44" s="53">
        <v>80</v>
      </c>
      <c r="N44" s="53" t="s">
        <v>108</v>
      </c>
      <c r="O44" s="100"/>
      <c r="P44" s="53">
        <v>8</v>
      </c>
      <c r="Q44" s="53"/>
      <c r="R44" s="53"/>
      <c r="S44" s="53"/>
      <c r="T44" s="53">
        <f t="shared" si="8"/>
        <v>88</v>
      </c>
      <c r="U44" s="126">
        <f t="shared" si="3"/>
        <v>8.8</v>
      </c>
      <c r="V44" s="127">
        <v>0</v>
      </c>
      <c r="W44" s="53"/>
      <c r="X44" s="53"/>
      <c r="Y44" s="53"/>
      <c r="Z44" s="53"/>
      <c r="AA44" s="53"/>
      <c r="AB44" s="127">
        <v>0</v>
      </c>
      <c r="AC44" s="148">
        <v>0</v>
      </c>
      <c r="AD44" s="53">
        <v>86</v>
      </c>
      <c r="AE44" s="53">
        <f t="shared" si="9"/>
        <v>34.4</v>
      </c>
      <c r="AF44" s="149">
        <v>10</v>
      </c>
      <c r="AG44" s="171">
        <f t="shared" si="5"/>
        <v>83.1985</v>
      </c>
      <c r="AH44" s="172" t="s">
        <v>92</v>
      </c>
      <c r="AI44" s="53" t="s">
        <v>63</v>
      </c>
      <c r="AJ44" s="173"/>
    </row>
    <row r="45" s="12" customFormat="1" spans="1:36">
      <c r="A45" s="55">
        <v>39</v>
      </c>
      <c r="B45" s="56" t="s">
        <v>593</v>
      </c>
      <c r="C45" s="57">
        <v>85.71</v>
      </c>
      <c r="D45" s="52" t="s">
        <v>87</v>
      </c>
      <c r="E45" s="53"/>
      <c r="F45" s="53"/>
      <c r="G45" s="51">
        <f t="shared" si="0"/>
        <v>85.71</v>
      </c>
      <c r="H45" s="54">
        <f t="shared" si="1"/>
        <v>29.9985</v>
      </c>
      <c r="I45" s="51">
        <v>100</v>
      </c>
      <c r="J45" s="53">
        <v>30</v>
      </c>
      <c r="K45" s="99">
        <v>20</v>
      </c>
      <c r="L45" s="53">
        <v>30</v>
      </c>
      <c r="M45" s="53">
        <v>80</v>
      </c>
      <c r="N45" s="53" t="s">
        <v>190</v>
      </c>
      <c r="O45" s="100"/>
      <c r="P45" s="53">
        <v>8</v>
      </c>
      <c r="Q45" s="53"/>
      <c r="R45" s="53"/>
      <c r="S45" s="53"/>
      <c r="T45" s="53">
        <f t="shared" si="8"/>
        <v>88</v>
      </c>
      <c r="U45" s="126">
        <f t="shared" si="3"/>
        <v>8.8</v>
      </c>
      <c r="V45" s="127">
        <v>0</v>
      </c>
      <c r="W45" s="53"/>
      <c r="X45" s="53"/>
      <c r="Y45" s="53"/>
      <c r="Z45" s="53"/>
      <c r="AA45" s="53"/>
      <c r="AB45" s="127">
        <v>0</v>
      </c>
      <c r="AC45" s="148">
        <v>0</v>
      </c>
      <c r="AD45" s="53">
        <v>84</v>
      </c>
      <c r="AE45" s="53">
        <f t="shared" si="9"/>
        <v>33.6</v>
      </c>
      <c r="AF45" s="149">
        <v>10</v>
      </c>
      <c r="AG45" s="171">
        <f t="shared" si="5"/>
        <v>82.3985</v>
      </c>
      <c r="AH45" s="172" t="s">
        <v>79</v>
      </c>
      <c r="AI45" s="53" t="s">
        <v>63</v>
      </c>
      <c r="AJ45" s="173"/>
    </row>
    <row r="46" s="12" customFormat="1" spans="1:36">
      <c r="A46" s="49">
        <v>40</v>
      </c>
      <c r="B46" s="56" t="s">
        <v>594</v>
      </c>
      <c r="C46" s="57">
        <v>85.71</v>
      </c>
      <c r="D46" s="52" t="s">
        <v>143</v>
      </c>
      <c r="E46" s="53"/>
      <c r="F46" s="53"/>
      <c r="G46" s="51">
        <f t="shared" si="0"/>
        <v>85.71</v>
      </c>
      <c r="H46" s="54">
        <f t="shared" si="1"/>
        <v>29.9985</v>
      </c>
      <c r="I46" s="51">
        <v>100</v>
      </c>
      <c r="J46" s="53">
        <v>30</v>
      </c>
      <c r="K46" s="99">
        <v>20</v>
      </c>
      <c r="L46" s="53">
        <v>30</v>
      </c>
      <c r="M46" s="53">
        <v>80</v>
      </c>
      <c r="N46" s="53"/>
      <c r="O46" s="100"/>
      <c r="P46" s="53"/>
      <c r="Q46" s="53"/>
      <c r="R46" s="53"/>
      <c r="S46" s="53"/>
      <c r="T46" s="53">
        <f t="shared" si="8"/>
        <v>80</v>
      </c>
      <c r="U46" s="126">
        <f t="shared" si="3"/>
        <v>8</v>
      </c>
      <c r="V46" s="127">
        <v>0</v>
      </c>
      <c r="W46" s="53"/>
      <c r="X46" s="53"/>
      <c r="Y46" s="53"/>
      <c r="Z46" s="53"/>
      <c r="AA46" s="53"/>
      <c r="AB46" s="127">
        <v>0</v>
      </c>
      <c r="AC46" s="148">
        <v>0</v>
      </c>
      <c r="AD46" s="53">
        <v>79</v>
      </c>
      <c r="AE46" s="53">
        <f t="shared" si="9"/>
        <v>31.6</v>
      </c>
      <c r="AF46" s="149">
        <v>10</v>
      </c>
      <c r="AG46" s="171">
        <f t="shared" si="5"/>
        <v>79.5985</v>
      </c>
      <c r="AH46" s="172" t="s">
        <v>119</v>
      </c>
      <c r="AI46" s="53" t="s">
        <v>55</v>
      </c>
      <c r="AJ46" s="173"/>
    </row>
    <row r="47" s="12" customFormat="1" spans="1:36">
      <c r="A47" s="49">
        <v>41</v>
      </c>
      <c r="B47" s="50" t="s">
        <v>595</v>
      </c>
      <c r="C47" s="51">
        <v>85.71</v>
      </c>
      <c r="D47" s="52" t="s">
        <v>146</v>
      </c>
      <c r="E47" s="75"/>
      <c r="F47" s="75"/>
      <c r="G47" s="51">
        <f t="shared" si="0"/>
        <v>85.71</v>
      </c>
      <c r="H47" s="54">
        <f t="shared" si="1"/>
        <v>29.9985</v>
      </c>
      <c r="I47" s="51">
        <v>100</v>
      </c>
      <c r="J47" s="53">
        <v>30</v>
      </c>
      <c r="K47" s="99">
        <v>20</v>
      </c>
      <c r="L47" s="53">
        <v>30</v>
      </c>
      <c r="M47" s="53">
        <v>80</v>
      </c>
      <c r="N47" s="53"/>
      <c r="O47" s="100"/>
      <c r="P47" s="53"/>
      <c r="Q47" s="53"/>
      <c r="R47" s="53"/>
      <c r="S47" s="53"/>
      <c r="T47" s="53">
        <f t="shared" si="8"/>
        <v>80</v>
      </c>
      <c r="U47" s="126">
        <f t="shared" si="3"/>
        <v>8</v>
      </c>
      <c r="V47" s="127">
        <v>0</v>
      </c>
      <c r="W47" s="53"/>
      <c r="X47" s="53"/>
      <c r="Y47" s="53"/>
      <c r="Z47" s="53"/>
      <c r="AA47" s="53"/>
      <c r="AB47" s="127">
        <v>0</v>
      </c>
      <c r="AC47" s="148">
        <v>0</v>
      </c>
      <c r="AD47" s="53">
        <v>69</v>
      </c>
      <c r="AE47" s="53">
        <f t="shared" si="9"/>
        <v>27.6</v>
      </c>
      <c r="AF47" s="149">
        <v>10</v>
      </c>
      <c r="AG47" s="171">
        <f t="shared" si="5"/>
        <v>75.5985</v>
      </c>
      <c r="AH47" s="172" t="s">
        <v>179</v>
      </c>
      <c r="AI47" s="53" t="s">
        <v>55</v>
      </c>
      <c r="AJ47" s="173"/>
    </row>
    <row r="48" s="12" customFormat="1" spans="1:36">
      <c r="A48" s="55">
        <v>42</v>
      </c>
      <c r="B48" s="56" t="s">
        <v>596</v>
      </c>
      <c r="C48" s="57">
        <v>85.71</v>
      </c>
      <c r="D48" s="52" t="s">
        <v>148</v>
      </c>
      <c r="E48" s="53"/>
      <c r="F48" s="53"/>
      <c r="G48" s="51">
        <f t="shared" si="0"/>
        <v>85.71</v>
      </c>
      <c r="H48" s="54">
        <f t="shared" si="1"/>
        <v>29.9985</v>
      </c>
      <c r="I48" s="51">
        <v>100</v>
      </c>
      <c r="J48" s="53">
        <v>30</v>
      </c>
      <c r="K48" s="99">
        <v>20</v>
      </c>
      <c r="L48" s="53">
        <v>30</v>
      </c>
      <c r="M48" s="53">
        <v>80</v>
      </c>
      <c r="N48" s="53"/>
      <c r="O48" s="100"/>
      <c r="P48" s="53"/>
      <c r="Q48" s="53"/>
      <c r="R48" s="53"/>
      <c r="S48" s="53"/>
      <c r="T48" s="53">
        <f t="shared" si="8"/>
        <v>80</v>
      </c>
      <c r="U48" s="126">
        <f t="shared" si="3"/>
        <v>8</v>
      </c>
      <c r="V48" s="127">
        <v>0</v>
      </c>
      <c r="W48" s="53"/>
      <c r="X48" s="53"/>
      <c r="Y48" s="53"/>
      <c r="Z48" s="53"/>
      <c r="AA48" s="53"/>
      <c r="AB48" s="127">
        <v>0</v>
      </c>
      <c r="AC48" s="148">
        <f>AB48*0.1*0.5</f>
        <v>0</v>
      </c>
      <c r="AD48" s="53">
        <v>89</v>
      </c>
      <c r="AE48" s="53">
        <f t="shared" si="9"/>
        <v>35.6</v>
      </c>
      <c r="AF48" s="149"/>
      <c r="AG48" s="171">
        <f t="shared" si="5"/>
        <v>73.5985</v>
      </c>
      <c r="AH48" s="172" t="s">
        <v>201</v>
      </c>
      <c r="AI48" s="53"/>
      <c r="AJ48" s="173"/>
    </row>
    <row r="49" s="12" customFormat="1" spans="1:36">
      <c r="A49" s="55">
        <v>43</v>
      </c>
      <c r="B49" s="58" t="s">
        <v>597</v>
      </c>
      <c r="C49" s="59">
        <v>85.71</v>
      </c>
      <c r="D49" s="52" t="s">
        <v>112</v>
      </c>
      <c r="E49" s="53"/>
      <c r="F49" s="53"/>
      <c r="G49" s="51">
        <f t="shared" si="0"/>
        <v>85.71</v>
      </c>
      <c r="H49" s="54">
        <f t="shared" si="1"/>
        <v>29.9985</v>
      </c>
      <c r="I49" s="51">
        <v>100</v>
      </c>
      <c r="J49" s="53">
        <v>30</v>
      </c>
      <c r="K49" s="99">
        <v>20</v>
      </c>
      <c r="L49" s="53">
        <v>30</v>
      </c>
      <c r="M49" s="53">
        <v>80</v>
      </c>
      <c r="N49" s="53"/>
      <c r="O49" s="100"/>
      <c r="P49" s="53"/>
      <c r="Q49" s="53"/>
      <c r="R49" s="53"/>
      <c r="S49" s="53"/>
      <c r="T49" s="53">
        <f>-S49+P49+M49</f>
        <v>80</v>
      </c>
      <c r="U49" s="128">
        <f t="shared" si="3"/>
        <v>8</v>
      </c>
      <c r="V49" s="127"/>
      <c r="W49" s="53"/>
      <c r="X49" s="53"/>
      <c r="Y49" s="53"/>
      <c r="Z49" s="53"/>
      <c r="AA49" s="53"/>
      <c r="AB49" s="127">
        <v>0</v>
      </c>
      <c r="AC49" s="148">
        <f>AB49*0.1*0.5</f>
        <v>0</v>
      </c>
      <c r="AD49" s="84">
        <f>AE49/0.4</f>
        <v>78</v>
      </c>
      <c r="AE49" s="150">
        <v>31.2</v>
      </c>
      <c r="AF49" s="151">
        <v>0</v>
      </c>
      <c r="AG49" s="171">
        <f t="shared" si="5"/>
        <v>69.1985</v>
      </c>
      <c r="AH49" s="172" t="s">
        <v>598</v>
      </c>
      <c r="AI49" s="53"/>
      <c r="AJ49" s="173"/>
    </row>
    <row r="50" s="14" customFormat="1" spans="1:36">
      <c r="A50" s="60">
        <v>44</v>
      </c>
      <c r="B50" s="76" t="s">
        <v>599</v>
      </c>
      <c r="C50" s="77">
        <v>85.71</v>
      </c>
      <c r="D50" s="63" t="s">
        <v>134</v>
      </c>
      <c r="E50" s="78"/>
      <c r="F50" s="78"/>
      <c r="G50" s="65">
        <f t="shared" si="0"/>
        <v>85.71</v>
      </c>
      <c r="H50" s="66">
        <f t="shared" si="1"/>
        <v>29.9985</v>
      </c>
      <c r="I50" s="65">
        <v>100</v>
      </c>
      <c r="J50" s="64">
        <v>30</v>
      </c>
      <c r="K50" s="101">
        <v>20</v>
      </c>
      <c r="L50" s="64">
        <v>30</v>
      </c>
      <c r="M50" s="64">
        <v>80</v>
      </c>
      <c r="N50" s="78"/>
      <c r="O50" s="107"/>
      <c r="P50" s="108"/>
      <c r="Q50" s="78"/>
      <c r="R50" s="78"/>
      <c r="S50" s="78"/>
      <c r="T50" s="64">
        <f>M50+P50-S50</f>
        <v>80</v>
      </c>
      <c r="U50" s="129">
        <f t="shared" si="3"/>
        <v>8</v>
      </c>
      <c r="V50" s="130">
        <v>0</v>
      </c>
      <c r="W50" s="78"/>
      <c r="X50" s="78"/>
      <c r="Y50" s="78"/>
      <c r="Z50" s="78"/>
      <c r="AA50" s="78"/>
      <c r="AB50" s="130">
        <v>0</v>
      </c>
      <c r="AC50" s="152">
        <f>AB50*0.1*0.5</f>
        <v>0</v>
      </c>
      <c r="AD50" s="64">
        <v>60</v>
      </c>
      <c r="AE50" s="64">
        <f>AD50*0.4</f>
        <v>24</v>
      </c>
      <c r="AF50" s="157"/>
      <c r="AG50" s="174">
        <f t="shared" si="5"/>
        <v>61.9985</v>
      </c>
      <c r="AH50" s="175" t="s">
        <v>600</v>
      </c>
      <c r="AI50" s="64"/>
      <c r="AJ50" s="176" t="s">
        <v>105</v>
      </c>
    </row>
    <row r="51" s="12" customFormat="1" spans="1:36">
      <c r="A51" s="55">
        <v>45</v>
      </c>
      <c r="B51" s="56" t="s">
        <v>601</v>
      </c>
      <c r="C51" s="57">
        <v>85.43</v>
      </c>
      <c r="D51" s="52" t="s">
        <v>155</v>
      </c>
      <c r="E51" s="53"/>
      <c r="F51" s="53"/>
      <c r="G51" s="51">
        <f t="shared" si="0"/>
        <v>85.43</v>
      </c>
      <c r="H51" s="54">
        <f t="shared" si="1"/>
        <v>29.9005</v>
      </c>
      <c r="I51" s="51">
        <v>100</v>
      </c>
      <c r="J51" s="53">
        <v>30</v>
      </c>
      <c r="K51" s="99">
        <v>20</v>
      </c>
      <c r="L51" s="53">
        <v>30</v>
      </c>
      <c r="M51" s="53">
        <v>80</v>
      </c>
      <c r="N51" s="53"/>
      <c r="O51" s="100"/>
      <c r="P51" s="53"/>
      <c r="Q51" s="53"/>
      <c r="R51" s="53"/>
      <c r="S51" s="53"/>
      <c r="T51" s="53">
        <f>M51+P51-S51</f>
        <v>80</v>
      </c>
      <c r="U51" s="126">
        <f t="shared" si="3"/>
        <v>8</v>
      </c>
      <c r="V51" s="127">
        <v>0</v>
      </c>
      <c r="W51" s="53"/>
      <c r="X51" s="53"/>
      <c r="Y51" s="53"/>
      <c r="Z51" s="53"/>
      <c r="AA51" s="53"/>
      <c r="AB51" s="127">
        <v>0</v>
      </c>
      <c r="AC51" s="148">
        <f>AB51*0.1*0.5</f>
        <v>0</v>
      </c>
      <c r="AD51" s="53">
        <v>60</v>
      </c>
      <c r="AE51" s="53">
        <f>AD51*0.4</f>
        <v>24</v>
      </c>
      <c r="AF51" s="149">
        <v>10</v>
      </c>
      <c r="AG51" s="171">
        <f t="shared" si="5"/>
        <v>71.9005</v>
      </c>
      <c r="AH51" s="172" t="s">
        <v>602</v>
      </c>
      <c r="AI51" s="53"/>
      <c r="AJ51" s="173"/>
    </row>
    <row r="52" s="12" customFormat="1" spans="1:36">
      <c r="A52" s="55">
        <v>46</v>
      </c>
      <c r="B52" s="79" t="s">
        <v>603</v>
      </c>
      <c r="C52" s="80">
        <v>85.43</v>
      </c>
      <c r="D52" s="52" t="s">
        <v>151</v>
      </c>
      <c r="E52" s="53"/>
      <c r="F52" s="53"/>
      <c r="G52" s="51">
        <f t="shared" si="0"/>
        <v>85.43</v>
      </c>
      <c r="H52" s="54">
        <f t="shared" si="1"/>
        <v>29.9005</v>
      </c>
      <c r="I52" s="51">
        <v>100</v>
      </c>
      <c r="J52" s="53">
        <v>30</v>
      </c>
      <c r="K52" s="99">
        <v>20</v>
      </c>
      <c r="L52" s="53">
        <v>30</v>
      </c>
      <c r="M52" s="53">
        <v>80</v>
      </c>
      <c r="N52" s="53"/>
      <c r="O52" s="100"/>
      <c r="P52" s="53"/>
      <c r="Q52" s="53"/>
      <c r="R52" s="53"/>
      <c r="S52" s="53"/>
      <c r="T52" s="53">
        <f>-S52+P52+M52</f>
        <v>80</v>
      </c>
      <c r="U52" s="128">
        <f t="shared" si="3"/>
        <v>8</v>
      </c>
      <c r="V52" s="127"/>
      <c r="W52" s="53"/>
      <c r="X52" s="53"/>
      <c r="Y52" s="53"/>
      <c r="Z52" s="53"/>
      <c r="AA52" s="53"/>
      <c r="AB52" s="127">
        <v>0</v>
      </c>
      <c r="AC52" s="148">
        <f>AB52*0.1*0.5</f>
        <v>0</v>
      </c>
      <c r="AD52" s="84">
        <f>AE52/0.4</f>
        <v>82</v>
      </c>
      <c r="AE52" s="150">
        <v>32.8</v>
      </c>
      <c r="AF52" s="150">
        <v>0</v>
      </c>
      <c r="AG52" s="171">
        <f t="shared" si="5"/>
        <v>70.7005</v>
      </c>
      <c r="AH52" s="172" t="s">
        <v>604</v>
      </c>
      <c r="AI52" s="53"/>
      <c r="AJ52" s="173"/>
    </row>
    <row r="53" s="12" customFormat="1" spans="1:36">
      <c r="A53" s="55">
        <v>47</v>
      </c>
      <c r="B53" s="81" t="s">
        <v>605</v>
      </c>
      <c r="C53" s="82">
        <v>84.86</v>
      </c>
      <c r="D53" s="52" t="s">
        <v>122</v>
      </c>
      <c r="E53" s="74"/>
      <c r="F53" s="74"/>
      <c r="G53" s="51">
        <f t="shared" si="0"/>
        <v>84.86</v>
      </c>
      <c r="H53" s="54">
        <f t="shared" si="1"/>
        <v>29.701</v>
      </c>
      <c r="I53" s="51">
        <v>100</v>
      </c>
      <c r="J53" s="53">
        <v>30</v>
      </c>
      <c r="K53" s="99">
        <v>20</v>
      </c>
      <c r="L53" s="53">
        <v>30</v>
      </c>
      <c r="M53" s="53">
        <v>80</v>
      </c>
      <c r="N53" s="53" t="s">
        <v>310</v>
      </c>
      <c r="O53" s="105"/>
      <c r="P53" s="53">
        <v>5</v>
      </c>
      <c r="Q53" s="74"/>
      <c r="R53" s="74"/>
      <c r="S53" s="74"/>
      <c r="T53" s="53">
        <f>M53+P53-S53</f>
        <v>85</v>
      </c>
      <c r="U53" s="126">
        <f t="shared" si="3"/>
        <v>8.5</v>
      </c>
      <c r="V53" s="127">
        <v>0</v>
      </c>
      <c r="W53" s="74"/>
      <c r="X53" s="74"/>
      <c r="Y53" s="74"/>
      <c r="Z53" s="74"/>
      <c r="AA53" s="74"/>
      <c r="AB53" s="127">
        <v>0</v>
      </c>
      <c r="AC53" s="148">
        <v>0</v>
      </c>
      <c r="AD53" s="53">
        <v>87</v>
      </c>
      <c r="AE53" s="53">
        <f>AD53*0.4</f>
        <v>34.8</v>
      </c>
      <c r="AF53" s="53">
        <v>0</v>
      </c>
      <c r="AG53" s="171">
        <f t="shared" si="5"/>
        <v>73.001</v>
      </c>
      <c r="AH53" s="172" t="s">
        <v>276</v>
      </c>
      <c r="AI53" s="53"/>
      <c r="AJ53" s="173"/>
    </row>
    <row r="54" s="12" customFormat="1" spans="1:36">
      <c r="A54" s="55">
        <v>48</v>
      </c>
      <c r="B54" s="83" t="s">
        <v>606</v>
      </c>
      <c r="C54" s="53">
        <v>84.86</v>
      </c>
      <c r="D54" s="52" t="s">
        <v>104</v>
      </c>
      <c r="E54" s="53"/>
      <c r="F54" s="53"/>
      <c r="G54" s="51">
        <f t="shared" si="0"/>
        <v>84.86</v>
      </c>
      <c r="H54" s="54">
        <f t="shared" si="1"/>
        <v>29.701</v>
      </c>
      <c r="I54" s="51">
        <v>100</v>
      </c>
      <c r="J54" s="53">
        <v>30</v>
      </c>
      <c r="K54" s="99">
        <v>20</v>
      </c>
      <c r="L54" s="53">
        <v>30</v>
      </c>
      <c r="M54" s="53">
        <v>80</v>
      </c>
      <c r="N54" s="53"/>
      <c r="O54" s="100"/>
      <c r="P54" s="53"/>
      <c r="Q54" s="53"/>
      <c r="R54" s="53"/>
      <c r="S54" s="53"/>
      <c r="T54" s="53">
        <f>M54+P54-S54</f>
        <v>80</v>
      </c>
      <c r="U54" s="126">
        <f t="shared" si="3"/>
        <v>8</v>
      </c>
      <c r="V54" s="127">
        <v>0</v>
      </c>
      <c r="W54" s="53"/>
      <c r="X54" s="53"/>
      <c r="Y54" s="53"/>
      <c r="Z54" s="53"/>
      <c r="AA54" s="53"/>
      <c r="AB54" s="127">
        <v>0</v>
      </c>
      <c r="AC54" s="148">
        <v>0</v>
      </c>
      <c r="AD54" s="53">
        <v>73</v>
      </c>
      <c r="AE54" s="53">
        <f>AD54*0.4</f>
        <v>29.2</v>
      </c>
      <c r="AF54" s="53">
        <v>0</v>
      </c>
      <c r="AG54" s="171">
        <f t="shared" si="5"/>
        <v>66.901</v>
      </c>
      <c r="AH54" s="172" t="s">
        <v>607</v>
      </c>
      <c r="AI54" s="53"/>
      <c r="AJ54" s="173"/>
    </row>
    <row r="55" s="12" customFormat="1" spans="1:36">
      <c r="A55" s="55">
        <v>49</v>
      </c>
      <c r="B55" s="83" t="s">
        <v>608</v>
      </c>
      <c r="C55" s="53">
        <v>84.57</v>
      </c>
      <c r="D55" s="52" t="s">
        <v>139</v>
      </c>
      <c r="E55" s="53"/>
      <c r="F55" s="53"/>
      <c r="G55" s="51">
        <f t="shared" si="0"/>
        <v>84.57</v>
      </c>
      <c r="H55" s="54">
        <f t="shared" si="1"/>
        <v>29.5995</v>
      </c>
      <c r="I55" s="51">
        <v>100</v>
      </c>
      <c r="J55" s="53">
        <v>30</v>
      </c>
      <c r="K55" s="99">
        <v>20</v>
      </c>
      <c r="L55" s="53">
        <v>30</v>
      </c>
      <c r="M55" s="53">
        <v>80</v>
      </c>
      <c r="N55" s="53"/>
      <c r="O55" s="100"/>
      <c r="P55" s="53"/>
      <c r="Q55" s="53"/>
      <c r="R55" s="53"/>
      <c r="S55" s="53"/>
      <c r="T55" s="53">
        <f>M55+P55-S55</f>
        <v>80</v>
      </c>
      <c r="U55" s="126">
        <f t="shared" si="3"/>
        <v>8</v>
      </c>
      <c r="V55" s="127">
        <v>0</v>
      </c>
      <c r="W55" s="53"/>
      <c r="X55" s="53"/>
      <c r="Y55" s="53"/>
      <c r="Z55" s="53"/>
      <c r="AA55" s="53"/>
      <c r="AB55" s="127">
        <v>0</v>
      </c>
      <c r="AC55" s="148">
        <f>AB55*0.1*0.5</f>
        <v>0</v>
      </c>
      <c r="AD55" s="53">
        <v>85</v>
      </c>
      <c r="AE55" s="53">
        <f>AD55*0.4</f>
        <v>34</v>
      </c>
      <c r="AF55" s="53"/>
      <c r="AG55" s="171">
        <f t="shared" si="5"/>
        <v>71.5995</v>
      </c>
      <c r="AH55" s="172" t="s">
        <v>609</v>
      </c>
      <c r="AI55" s="53"/>
      <c r="AJ55" s="173"/>
    </row>
    <row r="56" s="12" customFormat="1" spans="1:36">
      <c r="A56" s="55">
        <v>50</v>
      </c>
      <c r="B56" s="83" t="s">
        <v>610</v>
      </c>
      <c r="C56" s="53">
        <v>84.57</v>
      </c>
      <c r="D56" s="52" t="s">
        <v>165</v>
      </c>
      <c r="E56" s="53"/>
      <c r="F56" s="53"/>
      <c r="G56" s="51">
        <f t="shared" si="0"/>
        <v>84.57</v>
      </c>
      <c r="H56" s="54">
        <f t="shared" si="1"/>
        <v>29.5995</v>
      </c>
      <c r="I56" s="51">
        <v>100</v>
      </c>
      <c r="J56" s="53">
        <v>30</v>
      </c>
      <c r="K56" s="99">
        <v>20</v>
      </c>
      <c r="L56" s="53">
        <v>30</v>
      </c>
      <c r="M56" s="53">
        <v>80</v>
      </c>
      <c r="N56" s="53" t="s">
        <v>78</v>
      </c>
      <c r="O56" s="100"/>
      <c r="P56" s="53">
        <v>5</v>
      </c>
      <c r="Q56" s="53"/>
      <c r="R56" s="53"/>
      <c r="S56" s="53"/>
      <c r="T56" s="53">
        <f>M56+P56-S56</f>
        <v>85</v>
      </c>
      <c r="U56" s="126">
        <f t="shared" si="3"/>
        <v>8.5</v>
      </c>
      <c r="V56" s="127">
        <v>0</v>
      </c>
      <c r="W56" s="53"/>
      <c r="X56" s="53"/>
      <c r="Y56" s="53"/>
      <c r="Z56" s="53"/>
      <c r="AA56" s="53"/>
      <c r="AB56" s="127">
        <v>0</v>
      </c>
      <c r="AC56" s="148">
        <f>AB56*0.1*0.5</f>
        <v>0</v>
      </c>
      <c r="AD56" s="53">
        <v>78</v>
      </c>
      <c r="AE56" s="53">
        <f>AD56*0.4</f>
        <v>31.2</v>
      </c>
      <c r="AF56" s="53"/>
      <c r="AG56" s="171">
        <f t="shared" si="5"/>
        <v>69.2995</v>
      </c>
      <c r="AH56" s="172" t="s">
        <v>611</v>
      </c>
      <c r="AI56" s="74"/>
      <c r="AJ56" s="173"/>
    </row>
    <row r="57" s="12" customFormat="1" spans="1:36">
      <c r="A57" s="55">
        <v>51</v>
      </c>
      <c r="B57" s="83" t="s">
        <v>612</v>
      </c>
      <c r="C57" s="53">
        <v>84.57</v>
      </c>
      <c r="D57" s="52" t="s">
        <v>163</v>
      </c>
      <c r="E57" s="53"/>
      <c r="F57" s="53"/>
      <c r="G57" s="51">
        <f t="shared" si="0"/>
        <v>84.57</v>
      </c>
      <c r="H57" s="54">
        <f t="shared" si="1"/>
        <v>29.5995</v>
      </c>
      <c r="I57" s="51">
        <v>100</v>
      </c>
      <c r="J57" s="53">
        <v>30</v>
      </c>
      <c r="K57" s="99">
        <v>20</v>
      </c>
      <c r="L57" s="53">
        <v>30</v>
      </c>
      <c r="M57" s="53">
        <v>80</v>
      </c>
      <c r="N57" s="53"/>
      <c r="O57" s="100"/>
      <c r="P57" s="53"/>
      <c r="Q57" s="53"/>
      <c r="R57" s="53"/>
      <c r="S57" s="53"/>
      <c r="T57" s="53">
        <f>M57+P57-S57</f>
        <v>80</v>
      </c>
      <c r="U57" s="126">
        <f t="shared" si="3"/>
        <v>8</v>
      </c>
      <c r="V57" s="127">
        <v>0</v>
      </c>
      <c r="W57" s="53"/>
      <c r="X57" s="53"/>
      <c r="Y57" s="53"/>
      <c r="Z57" s="53"/>
      <c r="AA57" s="53"/>
      <c r="AB57" s="127">
        <v>0</v>
      </c>
      <c r="AC57" s="148">
        <f>AB57*0.1*0.5</f>
        <v>0</v>
      </c>
      <c r="AD57" s="53">
        <v>73</v>
      </c>
      <c r="AE57" s="53">
        <f>AD57*0.4</f>
        <v>29.2</v>
      </c>
      <c r="AF57" s="53"/>
      <c r="AG57" s="171">
        <f t="shared" si="5"/>
        <v>66.7995</v>
      </c>
      <c r="AH57" s="172" t="s">
        <v>613</v>
      </c>
      <c r="AI57" s="74"/>
      <c r="AJ57" s="173"/>
    </row>
    <row r="58" s="12" customFormat="1" spans="1:36">
      <c r="A58" s="55">
        <v>52</v>
      </c>
      <c r="B58" s="79" t="s">
        <v>614</v>
      </c>
      <c r="C58" s="80">
        <v>84.29</v>
      </c>
      <c r="D58" s="52" t="s">
        <v>153</v>
      </c>
      <c r="E58" s="53"/>
      <c r="F58" s="53"/>
      <c r="G58" s="51">
        <f t="shared" si="0"/>
        <v>84.29</v>
      </c>
      <c r="H58" s="54">
        <f t="shared" si="1"/>
        <v>29.5015</v>
      </c>
      <c r="I58" s="51">
        <v>100</v>
      </c>
      <c r="J58" s="53">
        <v>30</v>
      </c>
      <c r="K58" s="99">
        <v>20</v>
      </c>
      <c r="L58" s="53">
        <v>30</v>
      </c>
      <c r="M58" s="53">
        <v>80</v>
      </c>
      <c r="N58" s="53"/>
      <c r="O58" s="100"/>
      <c r="P58" s="53"/>
      <c r="Q58" s="53"/>
      <c r="R58" s="53"/>
      <c r="S58" s="53"/>
      <c r="T58" s="53">
        <f>-S58+P58+M58</f>
        <v>80</v>
      </c>
      <c r="U58" s="128">
        <f t="shared" si="3"/>
        <v>8</v>
      </c>
      <c r="V58" s="127"/>
      <c r="W58" s="53"/>
      <c r="X58" s="53"/>
      <c r="Y58" s="53"/>
      <c r="Z58" s="53"/>
      <c r="AA58" s="53"/>
      <c r="AB58" s="127">
        <v>0</v>
      </c>
      <c r="AC58" s="148">
        <f>AB58*0.1*0.5</f>
        <v>0</v>
      </c>
      <c r="AD58" s="84">
        <f>AE58/0.4</f>
        <v>83</v>
      </c>
      <c r="AE58" s="150">
        <v>33.2</v>
      </c>
      <c r="AF58" s="150">
        <v>10</v>
      </c>
      <c r="AG58" s="171">
        <f t="shared" si="5"/>
        <v>80.7015</v>
      </c>
      <c r="AH58" s="172" t="s">
        <v>121</v>
      </c>
      <c r="AI58" s="53" t="s">
        <v>55</v>
      </c>
      <c r="AJ58" s="173"/>
    </row>
    <row r="59" s="13" customFormat="1" spans="1:36">
      <c r="A59" s="55">
        <v>53</v>
      </c>
      <c r="B59" s="79" t="s">
        <v>615</v>
      </c>
      <c r="C59" s="80">
        <v>84.29</v>
      </c>
      <c r="D59" s="52" t="s">
        <v>168</v>
      </c>
      <c r="E59" s="84"/>
      <c r="F59" s="84"/>
      <c r="G59" s="85">
        <f t="shared" si="0"/>
        <v>84.29</v>
      </c>
      <c r="H59" s="86">
        <f t="shared" si="1"/>
        <v>29.5015</v>
      </c>
      <c r="I59" s="85">
        <v>100</v>
      </c>
      <c r="J59" s="84">
        <v>30</v>
      </c>
      <c r="K59" s="109">
        <v>20</v>
      </c>
      <c r="L59" s="84">
        <v>30</v>
      </c>
      <c r="M59" s="84">
        <v>80</v>
      </c>
      <c r="N59" s="84"/>
      <c r="O59" s="110"/>
      <c r="P59" s="84"/>
      <c r="Q59" s="84"/>
      <c r="R59" s="84"/>
      <c r="S59" s="84"/>
      <c r="T59" s="84">
        <f>-S59+P59+M59</f>
        <v>80</v>
      </c>
      <c r="U59" s="128">
        <f t="shared" si="3"/>
        <v>8</v>
      </c>
      <c r="V59" s="133"/>
      <c r="W59" s="84"/>
      <c r="X59" s="84"/>
      <c r="Y59" s="84"/>
      <c r="Z59" s="84"/>
      <c r="AA59" s="84"/>
      <c r="AB59" s="133">
        <v>0</v>
      </c>
      <c r="AC59" s="158">
        <f>AB59*0.1*0.5</f>
        <v>0</v>
      </c>
      <c r="AD59" s="84">
        <f>AE59/0.4</f>
        <v>82</v>
      </c>
      <c r="AE59" s="150">
        <v>32.8</v>
      </c>
      <c r="AF59" s="150">
        <v>10</v>
      </c>
      <c r="AG59" s="178">
        <f t="shared" si="5"/>
        <v>80.3015</v>
      </c>
      <c r="AH59" s="172" t="s">
        <v>84</v>
      </c>
      <c r="AI59" s="84" t="s">
        <v>55</v>
      </c>
      <c r="AJ59" s="173"/>
    </row>
    <row r="60" s="12" customFormat="1" spans="1:36">
      <c r="A60" s="55">
        <v>54</v>
      </c>
      <c r="B60" s="81" t="s">
        <v>616</v>
      </c>
      <c r="C60" s="82">
        <v>84.29</v>
      </c>
      <c r="D60" s="52" t="s">
        <v>115</v>
      </c>
      <c r="E60" s="74"/>
      <c r="F60" s="74"/>
      <c r="G60" s="51">
        <f t="shared" si="0"/>
        <v>84.29</v>
      </c>
      <c r="H60" s="54">
        <f t="shared" si="1"/>
        <v>29.5015</v>
      </c>
      <c r="I60" s="51">
        <v>100</v>
      </c>
      <c r="J60" s="53">
        <v>30</v>
      </c>
      <c r="K60" s="99">
        <v>20</v>
      </c>
      <c r="L60" s="53">
        <v>30</v>
      </c>
      <c r="M60" s="53">
        <v>80</v>
      </c>
      <c r="N60" s="74"/>
      <c r="O60" s="105"/>
      <c r="P60" s="106"/>
      <c r="Q60" s="74"/>
      <c r="R60" s="74"/>
      <c r="S60" s="74"/>
      <c r="T60" s="53">
        <f>M60+P60-S60</f>
        <v>80</v>
      </c>
      <c r="U60" s="126">
        <f t="shared" si="3"/>
        <v>8</v>
      </c>
      <c r="V60" s="127">
        <v>0</v>
      </c>
      <c r="W60" s="74"/>
      <c r="X60" s="74"/>
      <c r="Y60" s="74"/>
      <c r="Z60" s="74"/>
      <c r="AA60" s="74"/>
      <c r="AB60" s="127">
        <v>0</v>
      </c>
      <c r="AC60" s="148">
        <v>0</v>
      </c>
      <c r="AD60" s="53">
        <v>75</v>
      </c>
      <c r="AE60" s="53">
        <f>AD60*0.4</f>
        <v>30</v>
      </c>
      <c r="AF60" s="53">
        <v>10</v>
      </c>
      <c r="AG60" s="171">
        <f t="shared" si="5"/>
        <v>77.5015</v>
      </c>
      <c r="AH60" s="172" t="s">
        <v>155</v>
      </c>
      <c r="AI60" s="53" t="s">
        <v>55</v>
      </c>
      <c r="AJ60" s="173"/>
    </row>
    <row r="61" s="12" customFormat="1" spans="1:36">
      <c r="A61" s="55">
        <v>55</v>
      </c>
      <c r="B61" s="79" t="s">
        <v>617</v>
      </c>
      <c r="C61" s="80">
        <v>84</v>
      </c>
      <c r="D61" s="52" t="s">
        <v>125</v>
      </c>
      <c r="E61" s="53"/>
      <c r="F61" s="53"/>
      <c r="G61" s="51">
        <f t="shared" si="0"/>
        <v>84</v>
      </c>
      <c r="H61" s="54">
        <f t="shared" si="1"/>
        <v>29.4</v>
      </c>
      <c r="I61" s="51">
        <v>100</v>
      </c>
      <c r="J61" s="53">
        <v>30</v>
      </c>
      <c r="K61" s="99">
        <v>20</v>
      </c>
      <c r="L61" s="53">
        <v>30</v>
      </c>
      <c r="M61" s="53">
        <v>80</v>
      </c>
      <c r="N61" s="53"/>
      <c r="O61" s="100"/>
      <c r="P61" s="53"/>
      <c r="Q61" s="53"/>
      <c r="R61" s="53"/>
      <c r="S61" s="53"/>
      <c r="T61" s="53">
        <f>-S61+P61+M61</f>
        <v>80</v>
      </c>
      <c r="U61" s="128">
        <f t="shared" si="3"/>
        <v>8</v>
      </c>
      <c r="V61" s="127"/>
      <c r="W61" s="53"/>
      <c r="X61" s="53"/>
      <c r="Y61" s="53"/>
      <c r="Z61" s="53"/>
      <c r="AA61" s="53"/>
      <c r="AB61" s="127">
        <v>0</v>
      </c>
      <c r="AC61" s="148">
        <f>AB61*0.1*0.5</f>
        <v>0</v>
      </c>
      <c r="AD61" s="84">
        <f>AE61/0.4</f>
        <v>87</v>
      </c>
      <c r="AE61" s="150">
        <v>34.8</v>
      </c>
      <c r="AF61" s="150">
        <v>10</v>
      </c>
      <c r="AG61" s="171">
        <f t="shared" si="5"/>
        <v>82.2</v>
      </c>
      <c r="AH61" s="172" t="s">
        <v>100</v>
      </c>
      <c r="AI61" s="53" t="s">
        <v>55</v>
      </c>
      <c r="AJ61" s="173"/>
    </row>
    <row r="62" s="12" customFormat="1" spans="1:36">
      <c r="A62" s="49">
        <v>56</v>
      </c>
      <c r="B62" s="83" t="s">
        <v>618</v>
      </c>
      <c r="C62" s="53">
        <v>84</v>
      </c>
      <c r="D62" s="52" t="s">
        <v>173</v>
      </c>
      <c r="E62" s="53"/>
      <c r="F62" s="53"/>
      <c r="G62" s="51">
        <f t="shared" si="0"/>
        <v>84</v>
      </c>
      <c r="H62" s="54">
        <f t="shared" si="1"/>
        <v>29.4</v>
      </c>
      <c r="I62" s="51">
        <v>100</v>
      </c>
      <c r="J62" s="53">
        <v>30</v>
      </c>
      <c r="K62" s="99">
        <v>20</v>
      </c>
      <c r="L62" s="53">
        <v>30</v>
      </c>
      <c r="M62" s="53">
        <v>80</v>
      </c>
      <c r="N62" s="53" t="s">
        <v>78</v>
      </c>
      <c r="O62" s="100"/>
      <c r="P62" s="53">
        <v>5</v>
      </c>
      <c r="Q62" s="53"/>
      <c r="R62" s="53"/>
      <c r="S62" s="53"/>
      <c r="T62" s="53">
        <f>M62+P62-S62</f>
        <v>85</v>
      </c>
      <c r="U62" s="126">
        <f t="shared" si="3"/>
        <v>8.5</v>
      </c>
      <c r="V62" s="127">
        <v>0</v>
      </c>
      <c r="W62" s="53"/>
      <c r="X62" s="53"/>
      <c r="Y62" s="53"/>
      <c r="Z62" s="53"/>
      <c r="AA62" s="53"/>
      <c r="AB62" s="127">
        <v>0</v>
      </c>
      <c r="AC62" s="148">
        <f>AB62*0.1*0.5</f>
        <v>0</v>
      </c>
      <c r="AD62" s="53">
        <v>85</v>
      </c>
      <c r="AE62" s="53">
        <f>AD62*0.4</f>
        <v>34</v>
      </c>
      <c r="AF62" s="53">
        <v>10</v>
      </c>
      <c r="AG62" s="171">
        <f t="shared" si="5"/>
        <v>81.9</v>
      </c>
      <c r="AH62" s="172" t="s">
        <v>90</v>
      </c>
      <c r="AI62" s="53" t="s">
        <v>55</v>
      </c>
      <c r="AJ62" s="173"/>
    </row>
    <row r="63" s="12" customFormat="1" spans="1:36">
      <c r="A63" s="49">
        <v>57</v>
      </c>
      <c r="B63" s="79" t="s">
        <v>619</v>
      </c>
      <c r="C63" s="80">
        <v>84</v>
      </c>
      <c r="D63" s="52" t="s">
        <v>68</v>
      </c>
      <c r="E63" s="53"/>
      <c r="F63" s="53"/>
      <c r="G63" s="51">
        <f t="shared" si="0"/>
        <v>84</v>
      </c>
      <c r="H63" s="54">
        <f t="shared" si="1"/>
        <v>29.4</v>
      </c>
      <c r="I63" s="51">
        <v>100</v>
      </c>
      <c r="J63" s="53">
        <v>30</v>
      </c>
      <c r="K63" s="99">
        <v>20</v>
      </c>
      <c r="L63" s="53">
        <v>30</v>
      </c>
      <c r="M63" s="53">
        <v>80</v>
      </c>
      <c r="N63" s="53"/>
      <c r="O63" s="100"/>
      <c r="P63" s="53"/>
      <c r="Q63" s="53"/>
      <c r="R63" s="53"/>
      <c r="S63" s="53"/>
      <c r="T63" s="53">
        <f>-S63+P63+M63</f>
        <v>80</v>
      </c>
      <c r="U63" s="128">
        <f t="shared" si="3"/>
        <v>8</v>
      </c>
      <c r="V63" s="127"/>
      <c r="W63" s="53"/>
      <c r="X63" s="53"/>
      <c r="Y63" s="53"/>
      <c r="Z63" s="53"/>
      <c r="AA63" s="53"/>
      <c r="AB63" s="127">
        <v>0</v>
      </c>
      <c r="AC63" s="148">
        <f>AB63*0.1*0.5</f>
        <v>0</v>
      </c>
      <c r="AD63" s="84">
        <f>AE63/0.4</f>
        <v>87</v>
      </c>
      <c r="AE63" s="150">
        <v>34.8</v>
      </c>
      <c r="AF63" s="150">
        <v>0</v>
      </c>
      <c r="AG63" s="171">
        <f t="shared" si="5"/>
        <v>72.2</v>
      </c>
      <c r="AH63" s="172" t="s">
        <v>302</v>
      </c>
      <c r="AI63" s="53"/>
      <c r="AJ63" s="173"/>
    </row>
    <row r="64" s="12" customFormat="1" spans="1:36">
      <c r="A64" s="49">
        <v>58</v>
      </c>
      <c r="B64" s="79" t="s">
        <v>620</v>
      </c>
      <c r="C64" s="80">
        <v>83.71</v>
      </c>
      <c r="D64" s="52" t="s">
        <v>144</v>
      </c>
      <c r="E64" s="53"/>
      <c r="F64" s="53"/>
      <c r="G64" s="51">
        <f t="shared" si="0"/>
        <v>83.71</v>
      </c>
      <c r="H64" s="54">
        <f t="shared" si="1"/>
        <v>29.2985</v>
      </c>
      <c r="I64" s="51">
        <v>100</v>
      </c>
      <c r="J64" s="53">
        <v>30</v>
      </c>
      <c r="K64" s="99">
        <v>20</v>
      </c>
      <c r="L64" s="53">
        <v>30</v>
      </c>
      <c r="M64" s="53">
        <v>80</v>
      </c>
      <c r="N64" s="53"/>
      <c r="O64" s="100"/>
      <c r="P64" s="53"/>
      <c r="Q64" s="53"/>
      <c r="R64" s="53"/>
      <c r="S64" s="53"/>
      <c r="T64" s="53">
        <f>-S64+P64+M64</f>
        <v>80</v>
      </c>
      <c r="U64" s="128">
        <f t="shared" si="3"/>
        <v>8</v>
      </c>
      <c r="V64" s="127"/>
      <c r="W64" s="53"/>
      <c r="X64" s="53"/>
      <c r="Y64" s="53"/>
      <c r="Z64" s="53"/>
      <c r="AA64" s="53"/>
      <c r="AB64" s="127">
        <v>0</v>
      </c>
      <c r="AC64" s="148">
        <f>AB64*0.1*0.5</f>
        <v>0</v>
      </c>
      <c r="AD64" s="84">
        <f>AE64/0.4</f>
        <v>87</v>
      </c>
      <c r="AE64" s="150">
        <v>34.8</v>
      </c>
      <c r="AF64" s="150">
        <v>10</v>
      </c>
      <c r="AG64" s="171">
        <f t="shared" si="5"/>
        <v>82.0985</v>
      </c>
      <c r="AH64" s="172" t="s">
        <v>102</v>
      </c>
      <c r="AI64" s="53" t="s">
        <v>55</v>
      </c>
      <c r="AJ64" s="173"/>
    </row>
    <row r="65" s="12" customFormat="1" spans="1:36">
      <c r="A65" s="49">
        <v>59</v>
      </c>
      <c r="B65" s="81" t="s">
        <v>621</v>
      </c>
      <c r="C65" s="82">
        <v>83.71</v>
      </c>
      <c r="D65" s="52" t="s">
        <v>178</v>
      </c>
      <c r="E65" s="74"/>
      <c r="F65" s="74"/>
      <c r="G65" s="51">
        <f t="shared" si="0"/>
        <v>83.71</v>
      </c>
      <c r="H65" s="54">
        <f t="shared" si="1"/>
        <v>29.2985</v>
      </c>
      <c r="I65" s="51">
        <v>100</v>
      </c>
      <c r="J65" s="53">
        <v>30</v>
      </c>
      <c r="K65" s="99">
        <v>20</v>
      </c>
      <c r="L65" s="53">
        <v>30</v>
      </c>
      <c r="M65" s="53">
        <v>80</v>
      </c>
      <c r="N65" s="74"/>
      <c r="O65" s="105"/>
      <c r="P65" s="74"/>
      <c r="Q65" s="74"/>
      <c r="R65" s="74"/>
      <c r="S65" s="74"/>
      <c r="T65" s="53">
        <f>M65+P65-S65</f>
        <v>80</v>
      </c>
      <c r="U65" s="126">
        <f t="shared" si="3"/>
        <v>8</v>
      </c>
      <c r="V65" s="127">
        <v>0</v>
      </c>
      <c r="W65" s="74"/>
      <c r="X65" s="74"/>
      <c r="Y65" s="74"/>
      <c r="Z65" s="74"/>
      <c r="AA65" s="74"/>
      <c r="AB65" s="127">
        <v>0</v>
      </c>
      <c r="AC65" s="148">
        <v>0</v>
      </c>
      <c r="AD65" s="53">
        <v>92</v>
      </c>
      <c r="AE65" s="53">
        <f>AD65*0.4</f>
        <v>36.8</v>
      </c>
      <c r="AF65" s="53">
        <v>0</v>
      </c>
      <c r="AG65" s="171">
        <f t="shared" si="5"/>
        <v>74.0985</v>
      </c>
      <c r="AH65" s="172" t="s">
        <v>176</v>
      </c>
      <c r="AI65" s="53"/>
      <c r="AJ65" s="173"/>
    </row>
    <row r="66" s="12" customFormat="1" spans="1:36">
      <c r="A66" s="49">
        <v>60</v>
      </c>
      <c r="B66" s="79" t="s">
        <v>622</v>
      </c>
      <c r="C66" s="80">
        <v>83.43</v>
      </c>
      <c r="D66" s="52" t="s">
        <v>136</v>
      </c>
      <c r="E66" s="53"/>
      <c r="F66" s="53"/>
      <c r="G66" s="51">
        <f t="shared" si="0"/>
        <v>83.43</v>
      </c>
      <c r="H66" s="54">
        <f t="shared" si="1"/>
        <v>29.2005</v>
      </c>
      <c r="I66" s="51">
        <v>100</v>
      </c>
      <c r="J66" s="53">
        <v>30</v>
      </c>
      <c r="K66" s="99">
        <v>20</v>
      </c>
      <c r="L66" s="53">
        <v>30</v>
      </c>
      <c r="M66" s="53">
        <v>80</v>
      </c>
      <c r="N66" s="53" t="s">
        <v>378</v>
      </c>
      <c r="O66" s="100"/>
      <c r="P66" s="53">
        <v>5</v>
      </c>
      <c r="Q66" s="53"/>
      <c r="R66" s="53"/>
      <c r="S66" s="53"/>
      <c r="T66" s="53">
        <f>-S66+P66+M66</f>
        <v>85</v>
      </c>
      <c r="U66" s="128">
        <f t="shared" si="3"/>
        <v>8.5</v>
      </c>
      <c r="V66" s="127"/>
      <c r="W66" s="53"/>
      <c r="X66" s="53"/>
      <c r="Y66" s="53"/>
      <c r="Z66" s="53"/>
      <c r="AA66" s="53"/>
      <c r="AB66" s="127">
        <v>0</v>
      </c>
      <c r="AC66" s="148">
        <f>AB66*0.1*0.5</f>
        <v>0</v>
      </c>
      <c r="AD66" s="84">
        <f>AE66/0.4</f>
        <v>85</v>
      </c>
      <c r="AE66" s="150">
        <v>34</v>
      </c>
      <c r="AF66" s="150">
        <v>0</v>
      </c>
      <c r="AG66" s="171">
        <f t="shared" si="5"/>
        <v>71.7005</v>
      </c>
      <c r="AH66" s="172" t="s">
        <v>623</v>
      </c>
      <c r="AI66" s="53"/>
      <c r="AJ66" s="173"/>
    </row>
    <row r="67" s="12" customFormat="1" spans="1:36">
      <c r="A67" s="49">
        <v>61</v>
      </c>
      <c r="B67" s="79" t="s">
        <v>624</v>
      </c>
      <c r="C67" s="80">
        <v>83.43</v>
      </c>
      <c r="D67" s="52" t="s">
        <v>159</v>
      </c>
      <c r="E67" s="53"/>
      <c r="F67" s="53"/>
      <c r="G67" s="51">
        <f t="shared" si="0"/>
        <v>83.43</v>
      </c>
      <c r="H67" s="54">
        <f t="shared" si="1"/>
        <v>29.2005</v>
      </c>
      <c r="I67" s="51">
        <v>100</v>
      </c>
      <c r="J67" s="53">
        <v>30</v>
      </c>
      <c r="K67" s="99">
        <v>20</v>
      </c>
      <c r="L67" s="53">
        <v>30</v>
      </c>
      <c r="M67" s="53">
        <v>80</v>
      </c>
      <c r="N67" s="53"/>
      <c r="O67" s="100"/>
      <c r="P67" s="53"/>
      <c r="Q67" s="53"/>
      <c r="R67" s="53"/>
      <c r="S67" s="53"/>
      <c r="T67" s="53">
        <f>-S67+P67+M67</f>
        <v>80</v>
      </c>
      <c r="U67" s="128">
        <f t="shared" si="3"/>
        <v>8</v>
      </c>
      <c r="V67" s="127"/>
      <c r="W67" s="53"/>
      <c r="X67" s="53"/>
      <c r="Y67" s="53"/>
      <c r="Z67" s="53"/>
      <c r="AA67" s="53"/>
      <c r="AB67" s="127">
        <v>0</v>
      </c>
      <c r="AC67" s="148">
        <f>AB67*0.1*0.5</f>
        <v>0</v>
      </c>
      <c r="AD67" s="84">
        <f>AE67/0.4</f>
        <v>83</v>
      </c>
      <c r="AE67" s="150">
        <v>33.2</v>
      </c>
      <c r="AF67" s="150">
        <v>0</v>
      </c>
      <c r="AG67" s="171">
        <f t="shared" si="5"/>
        <v>70.4005</v>
      </c>
      <c r="AH67" s="172" t="s">
        <v>625</v>
      </c>
      <c r="AI67" s="53"/>
      <c r="AJ67" s="173"/>
    </row>
    <row r="68" s="15" customFormat="1" spans="1:36">
      <c r="A68" s="67">
        <v>62</v>
      </c>
      <c r="B68" s="179" t="s">
        <v>626</v>
      </c>
      <c r="C68" s="180">
        <v>83.43</v>
      </c>
      <c r="D68" s="70" t="s">
        <v>179</v>
      </c>
      <c r="E68" s="181"/>
      <c r="F68" s="181"/>
      <c r="G68" s="72">
        <f t="shared" si="0"/>
        <v>83.43</v>
      </c>
      <c r="H68" s="73">
        <f t="shared" si="1"/>
        <v>29.2005</v>
      </c>
      <c r="I68" s="72">
        <v>100</v>
      </c>
      <c r="J68" s="71">
        <v>30</v>
      </c>
      <c r="K68" s="103">
        <v>20</v>
      </c>
      <c r="L68" s="71">
        <v>30</v>
      </c>
      <c r="M68" s="71">
        <v>80</v>
      </c>
      <c r="N68" s="181"/>
      <c r="O68" s="191"/>
      <c r="P68" s="181"/>
      <c r="Q68" s="181"/>
      <c r="R68" s="181"/>
      <c r="S68" s="181"/>
      <c r="T68" s="71">
        <f>M68+P68-S68</f>
        <v>80</v>
      </c>
      <c r="U68" s="131">
        <f t="shared" si="3"/>
        <v>8</v>
      </c>
      <c r="V68" s="132">
        <v>0</v>
      </c>
      <c r="W68" s="181"/>
      <c r="X68" s="181"/>
      <c r="Y68" s="181"/>
      <c r="Z68" s="181"/>
      <c r="AA68" s="181"/>
      <c r="AB68" s="132">
        <v>0</v>
      </c>
      <c r="AC68" s="155">
        <v>0</v>
      </c>
      <c r="AD68" s="71">
        <v>77</v>
      </c>
      <c r="AE68" s="71">
        <f>AD68*0.4</f>
        <v>30.8</v>
      </c>
      <c r="AF68" s="71">
        <v>0</v>
      </c>
      <c r="AG68" s="177">
        <f t="shared" si="5"/>
        <v>68.0005</v>
      </c>
      <c r="AH68" s="172" t="s">
        <v>627</v>
      </c>
      <c r="AI68" s="71"/>
      <c r="AJ68" s="173"/>
    </row>
    <row r="69" s="12" customFormat="1" spans="1:36">
      <c r="A69" s="49">
        <v>63</v>
      </c>
      <c r="B69" s="79" t="s">
        <v>628</v>
      </c>
      <c r="C69" s="80">
        <v>83.14</v>
      </c>
      <c r="D69" s="52" t="s">
        <v>184</v>
      </c>
      <c r="E69" s="53"/>
      <c r="F69" s="53"/>
      <c r="G69" s="51">
        <f t="shared" si="0"/>
        <v>83.14</v>
      </c>
      <c r="H69" s="54">
        <f t="shared" si="1"/>
        <v>29.099</v>
      </c>
      <c r="I69" s="51">
        <v>100</v>
      </c>
      <c r="J69" s="53">
        <v>30</v>
      </c>
      <c r="K69" s="99">
        <v>20</v>
      </c>
      <c r="L69" s="53">
        <v>30</v>
      </c>
      <c r="M69" s="53">
        <v>80</v>
      </c>
      <c r="N69" s="53" t="s">
        <v>108</v>
      </c>
      <c r="O69" s="100"/>
      <c r="P69" s="53">
        <v>8</v>
      </c>
      <c r="Q69" s="53"/>
      <c r="R69" s="53"/>
      <c r="S69" s="53"/>
      <c r="T69" s="53">
        <f>-S69+P69+M69</f>
        <v>88</v>
      </c>
      <c r="U69" s="128">
        <f t="shared" si="3"/>
        <v>8.8</v>
      </c>
      <c r="V69" s="127"/>
      <c r="W69" s="53"/>
      <c r="X69" s="53"/>
      <c r="Y69" s="53"/>
      <c r="Z69" s="53"/>
      <c r="AA69" s="53"/>
      <c r="AB69" s="127">
        <v>0</v>
      </c>
      <c r="AC69" s="148">
        <f>AB69*0.1*0.5</f>
        <v>0</v>
      </c>
      <c r="AD69" s="84">
        <f>AE69/0.4</f>
        <v>96</v>
      </c>
      <c r="AE69" s="150">
        <v>38.4</v>
      </c>
      <c r="AF69" s="150">
        <v>10</v>
      </c>
      <c r="AG69" s="171">
        <f t="shared" si="5"/>
        <v>86.299</v>
      </c>
      <c r="AH69" s="172" t="s">
        <v>65</v>
      </c>
      <c r="AI69" s="53" t="s">
        <v>55</v>
      </c>
      <c r="AJ69" s="173"/>
    </row>
    <row r="70" s="12" customFormat="1" spans="1:36">
      <c r="A70" s="49">
        <v>64</v>
      </c>
      <c r="B70" s="81" t="s">
        <v>629</v>
      </c>
      <c r="C70" s="82">
        <v>83.14</v>
      </c>
      <c r="D70" s="52" t="s">
        <v>186</v>
      </c>
      <c r="E70" s="53"/>
      <c r="F70" s="53"/>
      <c r="G70" s="51">
        <f t="shared" si="0"/>
        <v>83.14</v>
      </c>
      <c r="H70" s="54">
        <f t="shared" si="1"/>
        <v>29.099</v>
      </c>
      <c r="I70" s="51">
        <v>100</v>
      </c>
      <c r="J70" s="53">
        <v>30</v>
      </c>
      <c r="K70" s="99">
        <v>20</v>
      </c>
      <c r="L70" s="53">
        <v>30</v>
      </c>
      <c r="M70" s="53">
        <v>80</v>
      </c>
      <c r="N70" s="53"/>
      <c r="O70" s="100"/>
      <c r="P70" s="53"/>
      <c r="Q70" s="53"/>
      <c r="R70" s="53"/>
      <c r="S70" s="53"/>
      <c r="T70" s="53">
        <f>M70+P70-S70</f>
        <v>80</v>
      </c>
      <c r="U70" s="126">
        <f t="shared" si="3"/>
        <v>8</v>
      </c>
      <c r="V70" s="127">
        <v>0</v>
      </c>
      <c r="W70" s="53"/>
      <c r="X70" s="53"/>
      <c r="Y70" s="53"/>
      <c r="Z70" s="53"/>
      <c r="AA70" s="53"/>
      <c r="AB70" s="127">
        <v>0</v>
      </c>
      <c r="AC70" s="148">
        <v>0</v>
      </c>
      <c r="AD70" s="53">
        <v>86</v>
      </c>
      <c r="AE70" s="53">
        <f>AD70*0.4</f>
        <v>34.4</v>
      </c>
      <c r="AF70" s="53">
        <v>10</v>
      </c>
      <c r="AG70" s="171">
        <f t="shared" si="5"/>
        <v>81.499</v>
      </c>
      <c r="AH70" s="172" t="s">
        <v>114</v>
      </c>
      <c r="AI70" s="53" t="s">
        <v>55</v>
      </c>
      <c r="AJ70" s="173"/>
    </row>
    <row r="71" s="12" customFormat="1" spans="1:36">
      <c r="A71" s="49">
        <v>65</v>
      </c>
      <c r="B71" s="81" t="s">
        <v>630</v>
      </c>
      <c r="C71" s="82">
        <v>82.86</v>
      </c>
      <c r="D71" s="52" t="s">
        <v>189</v>
      </c>
      <c r="E71" s="74"/>
      <c r="F71" s="74"/>
      <c r="G71" s="51">
        <f t="shared" ref="G71:G134" si="10">C71</f>
        <v>82.86</v>
      </c>
      <c r="H71" s="54">
        <f t="shared" ref="H71:H134" si="11">G71*0.7*0.5</f>
        <v>29.001</v>
      </c>
      <c r="I71" s="51">
        <v>100</v>
      </c>
      <c r="J71" s="53">
        <v>30</v>
      </c>
      <c r="K71" s="99">
        <v>20</v>
      </c>
      <c r="L71" s="53">
        <v>30</v>
      </c>
      <c r="M71" s="53">
        <v>80</v>
      </c>
      <c r="N71" s="53"/>
      <c r="O71" s="105"/>
      <c r="P71" s="106"/>
      <c r="Q71" s="74"/>
      <c r="R71" s="74"/>
      <c r="S71" s="74"/>
      <c r="T71" s="53">
        <f>M71+P71-S71</f>
        <v>80</v>
      </c>
      <c r="U71" s="126">
        <f t="shared" ref="U71:U134" si="12">T71*0.2*0.5</f>
        <v>8</v>
      </c>
      <c r="V71" s="127">
        <v>0</v>
      </c>
      <c r="W71" s="74"/>
      <c r="X71" s="74"/>
      <c r="Y71" s="74"/>
      <c r="Z71" s="74"/>
      <c r="AA71" s="74"/>
      <c r="AB71" s="127">
        <v>0</v>
      </c>
      <c r="AC71" s="148">
        <f>AB71*0.1*0.5</f>
        <v>0</v>
      </c>
      <c r="AD71" s="53">
        <v>83</v>
      </c>
      <c r="AE71" s="53">
        <f>AD71*0.4</f>
        <v>33.2</v>
      </c>
      <c r="AF71" s="53">
        <v>10</v>
      </c>
      <c r="AG71" s="171">
        <f t="shared" ref="AG71:AG134" si="13">H71+U71+AC71+AE71+AF71</f>
        <v>80.201</v>
      </c>
      <c r="AH71" s="172" t="s">
        <v>130</v>
      </c>
      <c r="AI71" s="53" t="s">
        <v>55</v>
      </c>
      <c r="AJ71" s="173"/>
    </row>
    <row r="72" s="12" customFormat="1" spans="1:36">
      <c r="A72" s="49">
        <v>66</v>
      </c>
      <c r="B72" s="182" t="s">
        <v>631</v>
      </c>
      <c r="C72" s="183">
        <v>82.86</v>
      </c>
      <c r="D72" s="52" t="s">
        <v>192</v>
      </c>
      <c r="E72" s="53"/>
      <c r="F72" s="53"/>
      <c r="G72" s="51">
        <f t="shared" si="10"/>
        <v>82.86</v>
      </c>
      <c r="H72" s="54">
        <f t="shared" si="11"/>
        <v>29.001</v>
      </c>
      <c r="I72" s="51">
        <v>100</v>
      </c>
      <c r="J72" s="53">
        <v>30</v>
      </c>
      <c r="K72" s="99">
        <v>20</v>
      </c>
      <c r="L72" s="53">
        <v>30</v>
      </c>
      <c r="M72" s="53">
        <v>80</v>
      </c>
      <c r="N72" s="53" t="s">
        <v>190</v>
      </c>
      <c r="O72" s="100"/>
      <c r="P72" s="53">
        <v>8</v>
      </c>
      <c r="Q72" s="53"/>
      <c r="R72" s="53"/>
      <c r="S72" s="53"/>
      <c r="T72" s="53">
        <f>-S72+P72+M72</f>
        <v>88</v>
      </c>
      <c r="U72" s="126">
        <f t="shared" si="12"/>
        <v>8.8</v>
      </c>
      <c r="V72" s="127"/>
      <c r="W72" s="53"/>
      <c r="X72" s="53"/>
      <c r="Y72" s="53"/>
      <c r="Z72" s="53"/>
      <c r="AA72" s="53"/>
      <c r="AB72" s="127">
        <v>0</v>
      </c>
      <c r="AC72" s="148">
        <f>AB72*0.1*0.5</f>
        <v>0</v>
      </c>
      <c r="AD72" s="53">
        <f>AE72/0.4</f>
        <v>79</v>
      </c>
      <c r="AE72" s="195">
        <v>31.6</v>
      </c>
      <c r="AF72" s="195">
        <v>10</v>
      </c>
      <c r="AG72" s="171">
        <f t="shared" si="13"/>
        <v>79.401</v>
      </c>
      <c r="AH72" s="172" t="s">
        <v>138</v>
      </c>
      <c r="AI72" s="53" t="s">
        <v>55</v>
      </c>
      <c r="AJ72" s="173"/>
    </row>
    <row r="73" s="14" customFormat="1" spans="1:36">
      <c r="A73" s="60">
        <v>67</v>
      </c>
      <c r="B73" s="184" t="s">
        <v>632</v>
      </c>
      <c r="C73" s="185">
        <v>82.86</v>
      </c>
      <c r="D73" s="63" t="s">
        <v>171</v>
      </c>
      <c r="E73" s="64"/>
      <c r="F73" s="64"/>
      <c r="G73" s="65">
        <f t="shared" si="10"/>
        <v>82.86</v>
      </c>
      <c r="H73" s="66">
        <f t="shared" si="11"/>
        <v>29.001</v>
      </c>
      <c r="I73" s="65">
        <v>100</v>
      </c>
      <c r="J73" s="64">
        <v>30</v>
      </c>
      <c r="K73" s="101">
        <v>20</v>
      </c>
      <c r="L73" s="64">
        <v>30</v>
      </c>
      <c r="M73" s="64">
        <v>80</v>
      </c>
      <c r="N73" s="64"/>
      <c r="O73" s="102"/>
      <c r="P73" s="64"/>
      <c r="Q73" s="64"/>
      <c r="R73" s="64"/>
      <c r="S73" s="64"/>
      <c r="T73" s="64">
        <f>M73+P73-S73</f>
        <v>80</v>
      </c>
      <c r="U73" s="129">
        <f t="shared" si="12"/>
        <v>8</v>
      </c>
      <c r="V73" s="130">
        <v>0</v>
      </c>
      <c r="W73" s="64"/>
      <c r="X73" s="64"/>
      <c r="Y73" s="64"/>
      <c r="Z73" s="64"/>
      <c r="AA73" s="64"/>
      <c r="AB73" s="130">
        <v>0</v>
      </c>
      <c r="AC73" s="152">
        <v>0</v>
      </c>
      <c r="AD73" s="64">
        <v>84</v>
      </c>
      <c r="AE73" s="64">
        <f>AD73*0.4</f>
        <v>33.6</v>
      </c>
      <c r="AF73" s="64">
        <v>0</v>
      </c>
      <c r="AG73" s="174">
        <f t="shared" si="13"/>
        <v>70.601</v>
      </c>
      <c r="AH73" s="175" t="s">
        <v>633</v>
      </c>
      <c r="AI73" s="64"/>
      <c r="AJ73" s="176" t="s">
        <v>140</v>
      </c>
    </row>
    <row r="74" s="12" customFormat="1" spans="1:36">
      <c r="A74" s="49">
        <v>68</v>
      </c>
      <c r="B74" s="79" t="s">
        <v>634</v>
      </c>
      <c r="C74" s="80">
        <v>82.57</v>
      </c>
      <c r="D74" s="52" t="s">
        <v>195</v>
      </c>
      <c r="E74" s="53"/>
      <c r="F74" s="53"/>
      <c r="G74" s="51">
        <f t="shared" si="10"/>
        <v>82.57</v>
      </c>
      <c r="H74" s="54">
        <f t="shared" si="11"/>
        <v>28.8995</v>
      </c>
      <c r="I74" s="51">
        <v>100</v>
      </c>
      <c r="J74" s="53">
        <v>30</v>
      </c>
      <c r="K74" s="99">
        <v>20</v>
      </c>
      <c r="L74" s="53">
        <v>30</v>
      </c>
      <c r="M74" s="53">
        <v>80</v>
      </c>
      <c r="N74" s="53"/>
      <c r="O74" s="100"/>
      <c r="P74" s="53"/>
      <c r="Q74" s="53"/>
      <c r="R74" s="53"/>
      <c r="S74" s="53"/>
      <c r="T74" s="53">
        <f>-S74+P74+M74</f>
        <v>80</v>
      </c>
      <c r="U74" s="128">
        <f t="shared" si="12"/>
        <v>8</v>
      </c>
      <c r="V74" s="127"/>
      <c r="W74" s="53"/>
      <c r="X74" s="53"/>
      <c r="Y74" s="53"/>
      <c r="Z74" s="53"/>
      <c r="AA74" s="53"/>
      <c r="AB74" s="127">
        <v>0</v>
      </c>
      <c r="AC74" s="148">
        <f>AB74*0.1*0.5</f>
        <v>0</v>
      </c>
      <c r="AD74" s="84">
        <f>AE74/0.4</f>
        <v>78</v>
      </c>
      <c r="AE74" s="150">
        <v>31.2</v>
      </c>
      <c r="AF74" s="150">
        <v>10</v>
      </c>
      <c r="AG74" s="171">
        <f t="shared" si="13"/>
        <v>78.0995</v>
      </c>
      <c r="AH74" s="172" t="s">
        <v>146</v>
      </c>
      <c r="AI74" s="53"/>
      <c r="AJ74" s="173"/>
    </row>
    <row r="75" s="12" customFormat="1" spans="1:36">
      <c r="A75" s="49">
        <v>69</v>
      </c>
      <c r="B75" s="83" t="s">
        <v>635</v>
      </c>
      <c r="C75" s="53">
        <v>82.57</v>
      </c>
      <c r="D75" s="52" t="s">
        <v>182</v>
      </c>
      <c r="E75" s="53"/>
      <c r="F75" s="53"/>
      <c r="G75" s="51">
        <f t="shared" si="10"/>
        <v>82.57</v>
      </c>
      <c r="H75" s="54">
        <f t="shared" si="11"/>
        <v>28.8995</v>
      </c>
      <c r="I75" s="51">
        <v>100</v>
      </c>
      <c r="J75" s="53">
        <v>30</v>
      </c>
      <c r="K75" s="99">
        <v>20</v>
      </c>
      <c r="L75" s="53">
        <v>30</v>
      </c>
      <c r="M75" s="53">
        <v>80</v>
      </c>
      <c r="N75" s="53"/>
      <c r="O75" s="100"/>
      <c r="P75" s="53"/>
      <c r="Q75" s="53"/>
      <c r="R75" s="53"/>
      <c r="S75" s="53"/>
      <c r="T75" s="53">
        <f>M75+P75-S75</f>
        <v>80</v>
      </c>
      <c r="U75" s="126">
        <f t="shared" si="12"/>
        <v>8</v>
      </c>
      <c r="V75" s="127">
        <v>0</v>
      </c>
      <c r="W75" s="53"/>
      <c r="X75" s="53"/>
      <c r="Y75" s="53"/>
      <c r="Z75" s="53"/>
      <c r="AA75" s="53"/>
      <c r="AB75" s="127">
        <v>0</v>
      </c>
      <c r="AC75" s="148">
        <v>0</v>
      </c>
      <c r="AD75" s="53">
        <v>83</v>
      </c>
      <c r="AE75" s="53">
        <f>AD75*0.4</f>
        <v>33.2</v>
      </c>
      <c r="AF75" s="53">
        <v>0</v>
      </c>
      <c r="AG75" s="171">
        <f t="shared" si="13"/>
        <v>70.0995</v>
      </c>
      <c r="AH75" s="172" t="s">
        <v>636</v>
      </c>
      <c r="AI75" s="53"/>
      <c r="AJ75" s="173"/>
    </row>
    <row r="76" s="12" customFormat="1" spans="1:36">
      <c r="A76" s="49">
        <v>70</v>
      </c>
      <c r="B76" s="81" t="s">
        <v>637</v>
      </c>
      <c r="C76" s="82">
        <v>82.29</v>
      </c>
      <c r="D76" s="52" t="s">
        <v>176</v>
      </c>
      <c r="E76" s="74"/>
      <c r="F76" s="74"/>
      <c r="G76" s="51">
        <f t="shared" si="10"/>
        <v>82.29</v>
      </c>
      <c r="H76" s="54">
        <f t="shared" si="11"/>
        <v>28.8015</v>
      </c>
      <c r="I76" s="51">
        <v>100</v>
      </c>
      <c r="J76" s="53">
        <v>30</v>
      </c>
      <c r="K76" s="99">
        <v>20</v>
      </c>
      <c r="L76" s="53">
        <v>30</v>
      </c>
      <c r="M76" s="53">
        <v>80</v>
      </c>
      <c r="N76" s="74"/>
      <c r="O76" s="105"/>
      <c r="P76" s="106"/>
      <c r="Q76" s="74"/>
      <c r="R76" s="74"/>
      <c r="S76" s="74"/>
      <c r="T76" s="53">
        <f>M76+P76-S76</f>
        <v>80</v>
      </c>
      <c r="U76" s="126">
        <f t="shared" si="12"/>
        <v>8</v>
      </c>
      <c r="V76" s="127">
        <v>0</v>
      </c>
      <c r="W76" s="74"/>
      <c r="X76" s="74"/>
      <c r="Y76" s="74"/>
      <c r="Z76" s="74"/>
      <c r="AA76" s="74"/>
      <c r="AB76" s="127">
        <v>0</v>
      </c>
      <c r="AC76" s="148">
        <f>AB76*0.1*0.5</f>
        <v>0</v>
      </c>
      <c r="AD76" s="53">
        <v>86</v>
      </c>
      <c r="AE76" s="53">
        <f>AD76*0.4</f>
        <v>34.4</v>
      </c>
      <c r="AF76" s="53"/>
      <c r="AG76" s="171">
        <f t="shared" si="13"/>
        <v>71.2015</v>
      </c>
      <c r="AH76" s="172" t="s">
        <v>638</v>
      </c>
      <c r="AI76" s="53"/>
      <c r="AJ76" s="173"/>
    </row>
    <row r="77" s="15" customFormat="1" spans="1:36">
      <c r="A77" s="67">
        <v>71</v>
      </c>
      <c r="B77" s="179" t="s">
        <v>639</v>
      </c>
      <c r="C77" s="180">
        <v>82</v>
      </c>
      <c r="D77" s="70" t="s">
        <v>199</v>
      </c>
      <c r="E77" s="71"/>
      <c r="F77" s="71"/>
      <c r="G77" s="72">
        <f t="shared" si="10"/>
        <v>82</v>
      </c>
      <c r="H77" s="73">
        <f t="shared" si="11"/>
        <v>28.7</v>
      </c>
      <c r="I77" s="72">
        <v>100</v>
      </c>
      <c r="J77" s="71">
        <v>30</v>
      </c>
      <c r="K77" s="103">
        <v>20</v>
      </c>
      <c r="L77" s="71">
        <v>30</v>
      </c>
      <c r="M77" s="71">
        <v>80</v>
      </c>
      <c r="N77" s="71"/>
      <c r="O77" s="104"/>
      <c r="P77" s="71"/>
      <c r="Q77" s="71"/>
      <c r="R77" s="71"/>
      <c r="S77" s="71"/>
      <c r="T77" s="71">
        <f>M77+P77-S77</f>
        <v>80</v>
      </c>
      <c r="U77" s="131">
        <f t="shared" si="12"/>
        <v>8</v>
      </c>
      <c r="V77" s="132">
        <v>0</v>
      </c>
      <c r="W77" s="71"/>
      <c r="X77" s="71"/>
      <c r="Y77" s="71"/>
      <c r="Z77" s="71"/>
      <c r="AA77" s="71"/>
      <c r="AB77" s="132">
        <v>0</v>
      </c>
      <c r="AC77" s="155">
        <f>AB77*0.1*0.5</f>
        <v>0</v>
      </c>
      <c r="AD77" s="71">
        <v>78</v>
      </c>
      <c r="AE77" s="71">
        <f>AD77*0.4</f>
        <v>31.2</v>
      </c>
      <c r="AF77" s="71">
        <v>10</v>
      </c>
      <c r="AG77" s="177">
        <f t="shared" si="13"/>
        <v>77.9</v>
      </c>
      <c r="AH77" s="172" t="s">
        <v>148</v>
      </c>
      <c r="AI77" s="71"/>
      <c r="AJ77" s="198"/>
    </row>
    <row r="78" s="12" customFormat="1" spans="1:36">
      <c r="A78" s="49">
        <v>72</v>
      </c>
      <c r="B78" s="79" t="s">
        <v>640</v>
      </c>
      <c r="C78" s="80">
        <v>82</v>
      </c>
      <c r="D78" s="52" t="s">
        <v>156</v>
      </c>
      <c r="E78" s="53"/>
      <c r="F78" s="53"/>
      <c r="G78" s="51">
        <f t="shared" si="10"/>
        <v>82</v>
      </c>
      <c r="H78" s="54">
        <f t="shared" si="11"/>
        <v>28.7</v>
      </c>
      <c r="I78" s="51">
        <v>100</v>
      </c>
      <c r="J78" s="53">
        <v>30</v>
      </c>
      <c r="K78" s="99">
        <v>20</v>
      </c>
      <c r="L78" s="53">
        <v>30</v>
      </c>
      <c r="M78" s="53">
        <v>80</v>
      </c>
      <c r="N78" s="53"/>
      <c r="O78" s="100"/>
      <c r="P78" s="53"/>
      <c r="Q78" s="53"/>
      <c r="R78" s="53"/>
      <c r="S78" s="53"/>
      <c r="T78" s="53">
        <f>-S78+P78+M78</f>
        <v>80</v>
      </c>
      <c r="U78" s="128">
        <f t="shared" si="12"/>
        <v>8</v>
      </c>
      <c r="V78" s="127"/>
      <c r="W78" s="53"/>
      <c r="X78" s="53"/>
      <c r="Y78" s="53"/>
      <c r="Z78" s="53"/>
      <c r="AA78" s="53"/>
      <c r="AB78" s="127">
        <v>0</v>
      </c>
      <c r="AC78" s="148">
        <f>AB78*0.1*0.5</f>
        <v>0</v>
      </c>
      <c r="AD78" s="84">
        <f>AE78/0.4</f>
        <v>77</v>
      </c>
      <c r="AE78" s="150">
        <v>30.8</v>
      </c>
      <c r="AF78" s="150">
        <v>10</v>
      </c>
      <c r="AG78" s="171">
        <f t="shared" si="13"/>
        <v>77.5</v>
      </c>
      <c r="AH78" s="172" t="s">
        <v>122</v>
      </c>
      <c r="AI78" s="53"/>
      <c r="AJ78" s="173"/>
    </row>
    <row r="79" s="12" customFormat="1" spans="1:36">
      <c r="A79" s="49">
        <v>73</v>
      </c>
      <c r="B79" s="79" t="s">
        <v>641</v>
      </c>
      <c r="C79" s="80">
        <v>82</v>
      </c>
      <c r="D79" s="52" t="s">
        <v>201</v>
      </c>
      <c r="E79" s="53"/>
      <c r="F79" s="53"/>
      <c r="G79" s="51">
        <f t="shared" si="10"/>
        <v>82</v>
      </c>
      <c r="H79" s="54">
        <f t="shared" si="11"/>
        <v>28.7</v>
      </c>
      <c r="I79" s="51">
        <v>100</v>
      </c>
      <c r="J79" s="53">
        <v>30</v>
      </c>
      <c r="K79" s="99">
        <v>20</v>
      </c>
      <c r="L79" s="53">
        <v>30</v>
      </c>
      <c r="M79" s="53">
        <v>80</v>
      </c>
      <c r="N79" s="53"/>
      <c r="O79" s="100"/>
      <c r="P79" s="53"/>
      <c r="Q79" s="53"/>
      <c r="R79" s="53"/>
      <c r="S79" s="53"/>
      <c r="T79" s="53">
        <f>-S79+P79+M79</f>
        <v>80</v>
      </c>
      <c r="U79" s="128">
        <f t="shared" si="12"/>
        <v>8</v>
      </c>
      <c r="V79" s="127"/>
      <c r="W79" s="53"/>
      <c r="X79" s="53"/>
      <c r="Y79" s="53"/>
      <c r="Z79" s="53"/>
      <c r="AA79" s="53"/>
      <c r="AB79" s="127">
        <v>0</v>
      </c>
      <c r="AC79" s="148">
        <f>AB79*0.1*0.5</f>
        <v>0</v>
      </c>
      <c r="AD79" s="84">
        <f>AE79/0.4</f>
        <v>83</v>
      </c>
      <c r="AE79" s="150">
        <v>33.2</v>
      </c>
      <c r="AF79" s="150">
        <v>0</v>
      </c>
      <c r="AG79" s="171">
        <f t="shared" si="13"/>
        <v>69.9</v>
      </c>
      <c r="AH79" s="172" t="s">
        <v>642</v>
      </c>
      <c r="AI79" s="53"/>
      <c r="AJ79" s="173"/>
    </row>
    <row r="80" s="12" customFormat="1" spans="1:36">
      <c r="A80" s="49">
        <v>74</v>
      </c>
      <c r="B80" s="81" t="s">
        <v>643</v>
      </c>
      <c r="C80" s="82">
        <v>82</v>
      </c>
      <c r="D80" s="52" t="s">
        <v>292</v>
      </c>
      <c r="E80" s="74"/>
      <c r="F80" s="74"/>
      <c r="G80" s="51">
        <f t="shared" si="10"/>
        <v>82</v>
      </c>
      <c r="H80" s="54">
        <f t="shared" si="11"/>
        <v>28.7</v>
      </c>
      <c r="I80" s="51">
        <v>100</v>
      </c>
      <c r="J80" s="53">
        <v>30</v>
      </c>
      <c r="K80" s="99">
        <v>20</v>
      </c>
      <c r="L80" s="53">
        <v>30</v>
      </c>
      <c r="M80" s="53">
        <v>80</v>
      </c>
      <c r="N80" s="74"/>
      <c r="O80" s="105"/>
      <c r="P80" s="74"/>
      <c r="Q80" s="74"/>
      <c r="R80" s="74"/>
      <c r="S80" s="74"/>
      <c r="T80" s="53">
        <f>M80+P80-S80</f>
        <v>80</v>
      </c>
      <c r="U80" s="126">
        <f t="shared" si="12"/>
        <v>8</v>
      </c>
      <c r="V80" s="127">
        <v>0</v>
      </c>
      <c r="W80" s="74"/>
      <c r="X80" s="74"/>
      <c r="Y80" s="74"/>
      <c r="Z80" s="74"/>
      <c r="AA80" s="74"/>
      <c r="AB80" s="127">
        <v>0</v>
      </c>
      <c r="AC80" s="148">
        <f>AB80*0.1*0.5</f>
        <v>0</v>
      </c>
      <c r="AD80" s="53">
        <v>79</v>
      </c>
      <c r="AE80" s="53">
        <f>AD80*0.4</f>
        <v>31.6</v>
      </c>
      <c r="AF80" s="53"/>
      <c r="AG80" s="171">
        <f t="shared" si="13"/>
        <v>68.3</v>
      </c>
      <c r="AH80" s="172" t="s">
        <v>644</v>
      </c>
      <c r="AI80" s="74"/>
      <c r="AJ80" s="173"/>
    </row>
    <row r="81" s="12" customFormat="1" spans="1:36">
      <c r="A81" s="49">
        <v>75</v>
      </c>
      <c r="B81" s="81" t="s">
        <v>645</v>
      </c>
      <c r="C81" s="82">
        <v>81.71</v>
      </c>
      <c r="D81" s="52" t="s">
        <v>264</v>
      </c>
      <c r="E81" s="74"/>
      <c r="F81" s="74"/>
      <c r="G81" s="51">
        <f t="shared" si="10"/>
        <v>81.71</v>
      </c>
      <c r="H81" s="54">
        <f t="shared" si="11"/>
        <v>28.5985</v>
      </c>
      <c r="I81" s="51">
        <v>100</v>
      </c>
      <c r="J81" s="53">
        <v>30</v>
      </c>
      <c r="K81" s="99">
        <v>20</v>
      </c>
      <c r="L81" s="53">
        <v>30</v>
      </c>
      <c r="M81" s="53">
        <v>80</v>
      </c>
      <c r="N81" s="53" t="s">
        <v>322</v>
      </c>
      <c r="O81" s="105"/>
      <c r="P81" s="53">
        <v>5</v>
      </c>
      <c r="Q81" s="74"/>
      <c r="R81" s="74"/>
      <c r="S81" s="74"/>
      <c r="T81" s="53">
        <f>M81+P81-S81</f>
        <v>85</v>
      </c>
      <c r="U81" s="126">
        <f t="shared" si="12"/>
        <v>8.5</v>
      </c>
      <c r="V81" s="127">
        <v>0</v>
      </c>
      <c r="W81" s="74"/>
      <c r="X81" s="74"/>
      <c r="Y81" s="74"/>
      <c r="Z81" s="74"/>
      <c r="AA81" s="74"/>
      <c r="AB81" s="127">
        <v>0</v>
      </c>
      <c r="AC81" s="148">
        <v>0</v>
      </c>
      <c r="AD81" s="53">
        <v>83</v>
      </c>
      <c r="AE81" s="53">
        <f>AD81*0.4</f>
        <v>33.2</v>
      </c>
      <c r="AF81" s="53">
        <v>10</v>
      </c>
      <c r="AG81" s="171">
        <f t="shared" si="13"/>
        <v>80.2985</v>
      </c>
      <c r="AH81" s="172" t="s">
        <v>129</v>
      </c>
      <c r="AI81" s="53"/>
      <c r="AJ81" s="173"/>
    </row>
    <row r="82" s="12" customFormat="1" spans="1:36">
      <c r="A82" s="49">
        <v>76</v>
      </c>
      <c r="B82" s="81" t="s">
        <v>646</v>
      </c>
      <c r="C82" s="82">
        <v>81.43</v>
      </c>
      <c r="D82" s="52" t="s">
        <v>283</v>
      </c>
      <c r="E82" s="53"/>
      <c r="F82" s="53"/>
      <c r="G82" s="51">
        <f t="shared" si="10"/>
        <v>81.43</v>
      </c>
      <c r="H82" s="54">
        <f t="shared" si="11"/>
        <v>28.5005</v>
      </c>
      <c r="I82" s="51">
        <v>100</v>
      </c>
      <c r="J82" s="53">
        <v>30</v>
      </c>
      <c r="K82" s="99">
        <v>20</v>
      </c>
      <c r="L82" s="53">
        <v>30</v>
      </c>
      <c r="M82" s="53">
        <v>80</v>
      </c>
      <c r="N82" s="53"/>
      <c r="O82" s="100"/>
      <c r="P82" s="53"/>
      <c r="Q82" s="53"/>
      <c r="R82" s="53"/>
      <c r="S82" s="53"/>
      <c r="T82" s="53">
        <f>M82+P82-S82</f>
        <v>80</v>
      </c>
      <c r="U82" s="126">
        <f t="shared" si="12"/>
        <v>8</v>
      </c>
      <c r="V82" s="127">
        <v>0</v>
      </c>
      <c r="W82" s="53"/>
      <c r="X82" s="53"/>
      <c r="Y82" s="53"/>
      <c r="Z82" s="53"/>
      <c r="AA82" s="53"/>
      <c r="AB82" s="127">
        <v>0</v>
      </c>
      <c r="AC82" s="148">
        <f>AB82*0.1*0.5</f>
        <v>0</v>
      </c>
      <c r="AD82" s="53">
        <v>78</v>
      </c>
      <c r="AE82" s="53">
        <f>AD82*0.4</f>
        <v>31.2</v>
      </c>
      <c r="AF82" s="53">
        <v>10</v>
      </c>
      <c r="AG82" s="171">
        <f t="shared" si="13"/>
        <v>77.7005</v>
      </c>
      <c r="AH82" s="172" t="s">
        <v>112</v>
      </c>
      <c r="AI82" s="53"/>
      <c r="AJ82" s="173"/>
    </row>
    <row r="83" s="12" customFormat="1" spans="1:36">
      <c r="A83" s="49">
        <v>77</v>
      </c>
      <c r="B83" s="81" t="s">
        <v>647</v>
      </c>
      <c r="C83" s="82">
        <v>81.43</v>
      </c>
      <c r="D83" s="52" t="s">
        <v>278</v>
      </c>
      <c r="E83" s="74"/>
      <c r="F83" s="74"/>
      <c r="G83" s="51">
        <f t="shared" si="10"/>
        <v>81.43</v>
      </c>
      <c r="H83" s="54">
        <f t="shared" si="11"/>
        <v>28.5005</v>
      </c>
      <c r="I83" s="51">
        <v>100</v>
      </c>
      <c r="J83" s="53">
        <v>30</v>
      </c>
      <c r="K83" s="99">
        <v>20</v>
      </c>
      <c r="L83" s="53">
        <v>30</v>
      </c>
      <c r="M83" s="53">
        <v>80</v>
      </c>
      <c r="N83" s="74"/>
      <c r="O83" s="105"/>
      <c r="P83" s="74"/>
      <c r="Q83" s="74"/>
      <c r="R83" s="74"/>
      <c r="S83" s="74"/>
      <c r="T83" s="53">
        <f>M83+P83-S83</f>
        <v>80</v>
      </c>
      <c r="U83" s="126">
        <f t="shared" si="12"/>
        <v>8</v>
      </c>
      <c r="V83" s="127">
        <v>0</v>
      </c>
      <c r="W83" s="74"/>
      <c r="X83" s="74"/>
      <c r="Y83" s="74"/>
      <c r="Z83" s="74"/>
      <c r="AA83" s="74"/>
      <c r="AB83" s="127">
        <v>0</v>
      </c>
      <c r="AC83" s="148">
        <f>AB83*0.1*0.5</f>
        <v>0</v>
      </c>
      <c r="AD83" s="53">
        <v>76</v>
      </c>
      <c r="AE83" s="53">
        <f>AD83*0.4</f>
        <v>30.4</v>
      </c>
      <c r="AF83" s="53"/>
      <c r="AG83" s="171">
        <f t="shared" si="13"/>
        <v>66.9005</v>
      </c>
      <c r="AH83" s="172" t="s">
        <v>648</v>
      </c>
      <c r="AI83" s="74"/>
      <c r="AJ83" s="173"/>
    </row>
    <row r="84" s="12" customFormat="1" spans="1:36">
      <c r="A84" s="49">
        <v>78</v>
      </c>
      <c r="B84" s="79" t="s">
        <v>649</v>
      </c>
      <c r="C84" s="80">
        <v>81.14</v>
      </c>
      <c r="D84" s="52" t="s">
        <v>262</v>
      </c>
      <c r="E84" s="53"/>
      <c r="F84" s="53"/>
      <c r="G84" s="51">
        <f t="shared" si="10"/>
        <v>81.14</v>
      </c>
      <c r="H84" s="54">
        <f t="shared" si="11"/>
        <v>28.399</v>
      </c>
      <c r="I84" s="51">
        <v>100</v>
      </c>
      <c r="J84" s="53">
        <v>30</v>
      </c>
      <c r="K84" s="99">
        <v>20</v>
      </c>
      <c r="L84" s="53">
        <v>30</v>
      </c>
      <c r="M84" s="53">
        <v>80</v>
      </c>
      <c r="N84" s="53" t="s">
        <v>78</v>
      </c>
      <c r="O84" s="100"/>
      <c r="P84" s="53">
        <v>5</v>
      </c>
      <c r="Q84" s="53"/>
      <c r="R84" s="53"/>
      <c r="S84" s="53"/>
      <c r="T84" s="53">
        <f>-S84+P84+M84</f>
        <v>85</v>
      </c>
      <c r="U84" s="128">
        <f t="shared" si="12"/>
        <v>8.5</v>
      </c>
      <c r="V84" s="127"/>
      <c r="W84" s="53"/>
      <c r="X84" s="53"/>
      <c r="Y84" s="53"/>
      <c r="Z84" s="53"/>
      <c r="AA84" s="53"/>
      <c r="AB84" s="127">
        <v>0</v>
      </c>
      <c r="AC84" s="148">
        <f>AB84*0.1*0.5</f>
        <v>0</v>
      </c>
      <c r="AD84" s="84">
        <f>AE84/0.4</f>
        <v>91</v>
      </c>
      <c r="AE84" s="150">
        <v>36.4</v>
      </c>
      <c r="AF84" s="150">
        <v>10</v>
      </c>
      <c r="AG84" s="171">
        <f t="shared" si="13"/>
        <v>83.299</v>
      </c>
      <c r="AH84" s="172" t="s">
        <v>89</v>
      </c>
      <c r="AI84" s="53"/>
      <c r="AJ84" s="173"/>
    </row>
    <row r="85" s="15" customFormat="1" spans="1:36">
      <c r="A85" s="67">
        <v>79</v>
      </c>
      <c r="B85" s="186" t="s">
        <v>650</v>
      </c>
      <c r="C85" s="187">
        <v>81.14</v>
      </c>
      <c r="D85" s="70" t="s">
        <v>276</v>
      </c>
      <c r="E85" s="71"/>
      <c r="F85" s="71"/>
      <c r="G85" s="72">
        <f t="shared" si="10"/>
        <v>81.14</v>
      </c>
      <c r="H85" s="73">
        <f t="shared" si="11"/>
        <v>28.399</v>
      </c>
      <c r="I85" s="72">
        <v>100</v>
      </c>
      <c r="J85" s="71">
        <v>30</v>
      </c>
      <c r="K85" s="103">
        <v>20</v>
      </c>
      <c r="L85" s="71">
        <v>30</v>
      </c>
      <c r="M85" s="71">
        <v>80</v>
      </c>
      <c r="N85" s="71"/>
      <c r="O85" s="104"/>
      <c r="P85" s="71"/>
      <c r="Q85" s="71">
        <v>5</v>
      </c>
      <c r="R85" s="71"/>
      <c r="S85" s="71">
        <v>5</v>
      </c>
      <c r="T85" s="71">
        <f>-S85+P85+M85</f>
        <v>75</v>
      </c>
      <c r="U85" s="131">
        <f t="shared" si="12"/>
        <v>7.5</v>
      </c>
      <c r="V85" s="132"/>
      <c r="W85" s="71"/>
      <c r="X85" s="71"/>
      <c r="Y85" s="71"/>
      <c r="Z85" s="71"/>
      <c r="AA85" s="71"/>
      <c r="AB85" s="132">
        <v>0</v>
      </c>
      <c r="AC85" s="155">
        <f>AB85*0.1*0.5</f>
        <v>0</v>
      </c>
      <c r="AD85" s="71">
        <f>AE85/0.4</f>
        <v>71</v>
      </c>
      <c r="AE85" s="196">
        <v>28.4</v>
      </c>
      <c r="AF85" s="196">
        <v>10</v>
      </c>
      <c r="AG85" s="177">
        <f t="shared" si="13"/>
        <v>74.299</v>
      </c>
      <c r="AH85" s="172" t="s">
        <v>182</v>
      </c>
      <c r="AI85" s="71"/>
      <c r="AJ85" s="198"/>
    </row>
    <row r="86" s="12" customFormat="1" spans="1:36">
      <c r="A86" s="49">
        <v>80</v>
      </c>
      <c r="B86" s="81" t="s">
        <v>651</v>
      </c>
      <c r="C86" s="82">
        <v>81.14</v>
      </c>
      <c r="D86" s="52" t="s">
        <v>269</v>
      </c>
      <c r="E86" s="53"/>
      <c r="F86" s="53"/>
      <c r="G86" s="51">
        <f t="shared" si="10"/>
        <v>81.14</v>
      </c>
      <c r="H86" s="54">
        <f t="shared" si="11"/>
        <v>28.399</v>
      </c>
      <c r="I86" s="51">
        <v>100</v>
      </c>
      <c r="J86" s="53">
        <v>30</v>
      </c>
      <c r="K86" s="99">
        <v>20</v>
      </c>
      <c r="L86" s="53">
        <v>30</v>
      </c>
      <c r="M86" s="53">
        <v>80</v>
      </c>
      <c r="N86" s="53"/>
      <c r="O86" s="100"/>
      <c r="P86" s="53"/>
      <c r="Q86" s="53"/>
      <c r="R86" s="53"/>
      <c r="S86" s="53"/>
      <c r="T86" s="53">
        <f>M86+P86-S86</f>
        <v>80</v>
      </c>
      <c r="U86" s="126">
        <f t="shared" si="12"/>
        <v>8</v>
      </c>
      <c r="V86" s="127">
        <v>0</v>
      </c>
      <c r="W86" s="53"/>
      <c r="X86" s="53"/>
      <c r="Y86" s="53"/>
      <c r="Z86" s="53"/>
      <c r="AA86" s="53"/>
      <c r="AB86" s="127">
        <v>0</v>
      </c>
      <c r="AC86" s="148">
        <f>AB86*0.1*0.5</f>
        <v>0</v>
      </c>
      <c r="AD86" s="53">
        <v>60</v>
      </c>
      <c r="AE86" s="53">
        <f>AD86*0.4</f>
        <v>24</v>
      </c>
      <c r="AF86" s="53">
        <v>10</v>
      </c>
      <c r="AG86" s="171">
        <f t="shared" si="13"/>
        <v>70.399</v>
      </c>
      <c r="AH86" s="172" t="s">
        <v>652</v>
      </c>
      <c r="AI86" s="53"/>
      <c r="AJ86" s="173"/>
    </row>
    <row r="87" s="12" customFormat="1" spans="1:36">
      <c r="A87" s="49">
        <v>81</v>
      </c>
      <c r="B87" s="81" t="s">
        <v>653</v>
      </c>
      <c r="C87" s="82">
        <v>81.14</v>
      </c>
      <c r="D87" s="52" t="s">
        <v>281</v>
      </c>
      <c r="E87" s="53"/>
      <c r="F87" s="53"/>
      <c r="G87" s="51">
        <f t="shared" si="10"/>
        <v>81.14</v>
      </c>
      <c r="H87" s="54">
        <f t="shared" si="11"/>
        <v>28.399</v>
      </c>
      <c r="I87" s="51">
        <v>100</v>
      </c>
      <c r="J87" s="53">
        <v>30</v>
      </c>
      <c r="K87" s="99">
        <v>20</v>
      </c>
      <c r="L87" s="53">
        <v>30</v>
      </c>
      <c r="M87" s="53">
        <v>80</v>
      </c>
      <c r="N87" s="53"/>
      <c r="O87" s="100"/>
      <c r="P87" s="53"/>
      <c r="Q87" s="53"/>
      <c r="R87" s="53"/>
      <c r="S87" s="53"/>
      <c r="T87" s="53">
        <f>M87+P87-S87</f>
        <v>80</v>
      </c>
      <c r="U87" s="126">
        <f t="shared" si="12"/>
        <v>8</v>
      </c>
      <c r="V87" s="127">
        <v>0</v>
      </c>
      <c r="W87" s="53"/>
      <c r="X87" s="53"/>
      <c r="Y87" s="53"/>
      <c r="Z87" s="53"/>
      <c r="AA87" s="53"/>
      <c r="AB87" s="127">
        <v>0</v>
      </c>
      <c r="AC87" s="148">
        <v>0</v>
      </c>
      <c r="AD87" s="53">
        <v>60</v>
      </c>
      <c r="AE87" s="53">
        <f>AD87*0.4</f>
        <v>24</v>
      </c>
      <c r="AF87" s="53">
        <v>0</v>
      </c>
      <c r="AG87" s="171">
        <f t="shared" si="13"/>
        <v>60.399</v>
      </c>
      <c r="AH87" s="172" t="s">
        <v>654</v>
      </c>
      <c r="AI87" s="53"/>
      <c r="AJ87" s="173"/>
    </row>
    <row r="88" s="12" customFormat="1" spans="1:36">
      <c r="A88" s="49">
        <v>82</v>
      </c>
      <c r="B88" s="81" t="s">
        <v>655</v>
      </c>
      <c r="C88" s="82">
        <v>80.86</v>
      </c>
      <c r="D88" s="52" t="s">
        <v>296</v>
      </c>
      <c r="E88" s="53"/>
      <c r="F88" s="53"/>
      <c r="G88" s="51">
        <f t="shared" si="10"/>
        <v>80.86</v>
      </c>
      <c r="H88" s="54">
        <f t="shared" si="11"/>
        <v>28.301</v>
      </c>
      <c r="I88" s="51">
        <v>100</v>
      </c>
      <c r="J88" s="53">
        <v>30</v>
      </c>
      <c r="K88" s="99">
        <v>20</v>
      </c>
      <c r="L88" s="53">
        <v>30</v>
      </c>
      <c r="M88" s="53">
        <v>80</v>
      </c>
      <c r="N88" s="53"/>
      <c r="O88" s="100"/>
      <c r="P88" s="53"/>
      <c r="Q88" s="53"/>
      <c r="R88" s="53"/>
      <c r="S88" s="53"/>
      <c r="T88" s="53">
        <f>M88+P88-S88</f>
        <v>80</v>
      </c>
      <c r="U88" s="126">
        <f t="shared" si="12"/>
        <v>8</v>
      </c>
      <c r="V88" s="127">
        <v>0</v>
      </c>
      <c r="W88" s="53"/>
      <c r="X88" s="53"/>
      <c r="Y88" s="53"/>
      <c r="Z88" s="53"/>
      <c r="AA88" s="53"/>
      <c r="AB88" s="127">
        <v>0</v>
      </c>
      <c r="AC88" s="148">
        <v>0</v>
      </c>
      <c r="AD88" s="53">
        <v>78</v>
      </c>
      <c r="AE88" s="53">
        <f>AD88*0.4</f>
        <v>31.2</v>
      </c>
      <c r="AF88" s="53">
        <v>10</v>
      </c>
      <c r="AG88" s="171">
        <f t="shared" si="13"/>
        <v>77.501</v>
      </c>
      <c r="AH88" s="172" t="s">
        <v>151</v>
      </c>
      <c r="AI88" s="53"/>
      <c r="AJ88" s="173"/>
    </row>
    <row r="89" s="12" customFormat="1" spans="1:36">
      <c r="A89" s="49">
        <v>83</v>
      </c>
      <c r="B89" s="81" t="s">
        <v>656</v>
      </c>
      <c r="C89" s="82">
        <v>80.86</v>
      </c>
      <c r="D89" s="52" t="s">
        <v>293</v>
      </c>
      <c r="E89" s="188"/>
      <c r="F89" s="188"/>
      <c r="G89" s="51">
        <f t="shared" si="10"/>
        <v>80.86</v>
      </c>
      <c r="H89" s="54">
        <f t="shared" si="11"/>
        <v>28.301</v>
      </c>
      <c r="I89" s="51">
        <v>100</v>
      </c>
      <c r="J89" s="53">
        <v>30</v>
      </c>
      <c r="K89" s="99">
        <v>20</v>
      </c>
      <c r="L89" s="53">
        <v>30</v>
      </c>
      <c r="M89" s="53">
        <v>80</v>
      </c>
      <c r="N89" s="74"/>
      <c r="O89" s="105"/>
      <c r="P89" s="53"/>
      <c r="Q89" s="74"/>
      <c r="R89" s="74"/>
      <c r="S89" s="74"/>
      <c r="T89" s="53">
        <f>M89+P89-S89</f>
        <v>80</v>
      </c>
      <c r="U89" s="126">
        <f t="shared" si="12"/>
        <v>8</v>
      </c>
      <c r="V89" s="127">
        <v>0</v>
      </c>
      <c r="W89" s="74"/>
      <c r="X89" s="74"/>
      <c r="Y89" s="74"/>
      <c r="Z89" s="74"/>
      <c r="AA89" s="74"/>
      <c r="AB89" s="127">
        <v>0</v>
      </c>
      <c r="AC89" s="148">
        <v>0</v>
      </c>
      <c r="AD89" s="53">
        <v>78</v>
      </c>
      <c r="AE89" s="53">
        <f>AD89*0.4</f>
        <v>31.2</v>
      </c>
      <c r="AF89" s="53">
        <v>0</v>
      </c>
      <c r="AG89" s="171">
        <f t="shared" si="13"/>
        <v>67.501</v>
      </c>
      <c r="AH89" s="172" t="s">
        <v>657</v>
      </c>
      <c r="AI89" s="53"/>
      <c r="AJ89" s="173"/>
    </row>
    <row r="90" s="12" customFormat="1" spans="1:36">
      <c r="A90" s="49">
        <v>84</v>
      </c>
      <c r="B90" s="79" t="s">
        <v>658</v>
      </c>
      <c r="C90" s="80">
        <v>80.57</v>
      </c>
      <c r="D90" s="52" t="s">
        <v>288</v>
      </c>
      <c r="E90" s="53"/>
      <c r="F90" s="53"/>
      <c r="G90" s="51">
        <f t="shared" si="10"/>
        <v>80.57</v>
      </c>
      <c r="H90" s="54">
        <f t="shared" si="11"/>
        <v>28.1995</v>
      </c>
      <c r="I90" s="51">
        <v>100</v>
      </c>
      <c r="J90" s="53">
        <v>30</v>
      </c>
      <c r="K90" s="99">
        <v>20</v>
      </c>
      <c r="L90" s="53">
        <v>30</v>
      </c>
      <c r="M90" s="53">
        <v>80</v>
      </c>
      <c r="N90" s="53"/>
      <c r="O90" s="100"/>
      <c r="P90" s="53"/>
      <c r="Q90" s="53"/>
      <c r="R90" s="53"/>
      <c r="S90" s="53"/>
      <c r="T90" s="53">
        <f>-S90+P90+M90</f>
        <v>80</v>
      </c>
      <c r="U90" s="128">
        <f t="shared" si="12"/>
        <v>8</v>
      </c>
      <c r="V90" s="127"/>
      <c r="W90" s="53"/>
      <c r="X90" s="53"/>
      <c r="Y90" s="53"/>
      <c r="Z90" s="53"/>
      <c r="AA90" s="53"/>
      <c r="AB90" s="127">
        <v>0</v>
      </c>
      <c r="AC90" s="148">
        <f>AB90*0.1*0.5</f>
        <v>0</v>
      </c>
      <c r="AD90" s="84">
        <f>AE90/0.4</f>
        <v>93</v>
      </c>
      <c r="AE90" s="150">
        <v>37.2</v>
      </c>
      <c r="AF90" s="150">
        <v>10</v>
      </c>
      <c r="AG90" s="171">
        <f t="shared" si="13"/>
        <v>83.3995</v>
      </c>
      <c r="AH90" s="172" t="s">
        <v>86</v>
      </c>
      <c r="AI90" s="53"/>
      <c r="AJ90" s="173"/>
    </row>
    <row r="91" s="15" customFormat="1" spans="1:36">
      <c r="A91" s="67">
        <v>85</v>
      </c>
      <c r="B91" s="186" t="s">
        <v>659</v>
      </c>
      <c r="C91" s="187">
        <v>80.29</v>
      </c>
      <c r="D91" s="70" t="s">
        <v>302</v>
      </c>
      <c r="E91" s="71"/>
      <c r="F91" s="71"/>
      <c r="G91" s="72">
        <f t="shared" si="10"/>
        <v>80.29</v>
      </c>
      <c r="H91" s="73">
        <f t="shared" si="11"/>
        <v>28.1015</v>
      </c>
      <c r="I91" s="72">
        <v>100</v>
      </c>
      <c r="J91" s="71">
        <v>30</v>
      </c>
      <c r="K91" s="103">
        <v>20</v>
      </c>
      <c r="L91" s="71">
        <v>30</v>
      </c>
      <c r="M91" s="71">
        <v>80</v>
      </c>
      <c r="N91" s="71"/>
      <c r="O91" s="104"/>
      <c r="P91" s="71"/>
      <c r="Q91" s="71">
        <v>5</v>
      </c>
      <c r="R91" s="71"/>
      <c r="S91" s="71">
        <v>5</v>
      </c>
      <c r="T91" s="71">
        <f>-S91+P91+M91</f>
        <v>75</v>
      </c>
      <c r="U91" s="131">
        <f t="shared" si="12"/>
        <v>7.5</v>
      </c>
      <c r="V91" s="132"/>
      <c r="W91" s="71"/>
      <c r="X91" s="71"/>
      <c r="Y91" s="71"/>
      <c r="Z91" s="71"/>
      <c r="AA91" s="71"/>
      <c r="AB91" s="132">
        <v>0</v>
      </c>
      <c r="AC91" s="155">
        <f>AB91*0.1*0.5</f>
        <v>0</v>
      </c>
      <c r="AD91" s="71">
        <f>AE91/0.4</f>
        <v>72</v>
      </c>
      <c r="AE91" s="196">
        <v>28.8</v>
      </c>
      <c r="AF91" s="196">
        <v>0</v>
      </c>
      <c r="AG91" s="177">
        <f t="shared" si="13"/>
        <v>64.4015</v>
      </c>
      <c r="AH91" s="172" t="s">
        <v>660</v>
      </c>
      <c r="AI91" s="71"/>
      <c r="AJ91" s="198"/>
    </row>
    <row r="92" s="12" customFormat="1" spans="1:36">
      <c r="A92" s="49">
        <v>86</v>
      </c>
      <c r="B92" s="83" t="s">
        <v>661</v>
      </c>
      <c r="C92" s="53">
        <v>80.29</v>
      </c>
      <c r="D92" s="52" t="s">
        <v>308</v>
      </c>
      <c r="E92" s="53"/>
      <c r="F92" s="53"/>
      <c r="G92" s="51">
        <f t="shared" si="10"/>
        <v>80.29</v>
      </c>
      <c r="H92" s="54">
        <f t="shared" si="11"/>
        <v>28.1015</v>
      </c>
      <c r="I92" s="51">
        <v>100</v>
      </c>
      <c r="J92" s="53">
        <v>30</v>
      </c>
      <c r="K92" s="99">
        <v>20</v>
      </c>
      <c r="L92" s="53">
        <v>30</v>
      </c>
      <c r="M92" s="53">
        <v>80</v>
      </c>
      <c r="N92" s="53"/>
      <c r="O92" s="100"/>
      <c r="P92" s="53"/>
      <c r="Q92" s="53"/>
      <c r="R92" s="53"/>
      <c r="S92" s="53"/>
      <c r="T92" s="53">
        <f>M92+P92-S92</f>
        <v>80</v>
      </c>
      <c r="U92" s="126">
        <f t="shared" si="12"/>
        <v>8</v>
      </c>
      <c r="V92" s="127">
        <v>0</v>
      </c>
      <c r="W92" s="53"/>
      <c r="X92" s="53"/>
      <c r="Y92" s="53"/>
      <c r="Z92" s="53"/>
      <c r="AA92" s="53"/>
      <c r="AB92" s="127">
        <v>0</v>
      </c>
      <c r="AC92" s="148">
        <f>AB92*0.1*0.5</f>
        <v>0</v>
      </c>
      <c r="AD92" s="53">
        <v>60</v>
      </c>
      <c r="AE92" s="53">
        <f>AD92*0.4</f>
        <v>24</v>
      </c>
      <c r="AF92" s="53"/>
      <c r="AG92" s="171">
        <f t="shared" si="13"/>
        <v>60.1015</v>
      </c>
      <c r="AH92" s="172" t="s">
        <v>662</v>
      </c>
      <c r="AI92" s="53"/>
      <c r="AJ92" s="173"/>
    </row>
    <row r="93" s="12" customFormat="1" spans="1:36">
      <c r="A93" s="49">
        <v>87</v>
      </c>
      <c r="B93" s="83" t="s">
        <v>663</v>
      </c>
      <c r="C93" s="53">
        <v>80</v>
      </c>
      <c r="D93" s="52" t="s">
        <v>664</v>
      </c>
      <c r="E93" s="53"/>
      <c r="F93" s="53"/>
      <c r="G93" s="51">
        <f t="shared" si="10"/>
        <v>80</v>
      </c>
      <c r="H93" s="54">
        <f t="shared" si="11"/>
        <v>28</v>
      </c>
      <c r="I93" s="51">
        <v>100</v>
      </c>
      <c r="J93" s="53">
        <v>30</v>
      </c>
      <c r="K93" s="99">
        <v>20</v>
      </c>
      <c r="L93" s="53">
        <v>30</v>
      </c>
      <c r="M93" s="53">
        <v>80</v>
      </c>
      <c r="N93" s="53"/>
      <c r="O93" s="100"/>
      <c r="P93" s="53"/>
      <c r="Q93" s="53"/>
      <c r="R93" s="53"/>
      <c r="S93" s="53"/>
      <c r="T93" s="53">
        <f>M93+P93-S93</f>
        <v>80</v>
      </c>
      <c r="U93" s="126">
        <f t="shared" si="12"/>
        <v>8</v>
      </c>
      <c r="V93" s="127">
        <v>0</v>
      </c>
      <c r="W93" s="53"/>
      <c r="X93" s="53"/>
      <c r="Y93" s="53"/>
      <c r="Z93" s="53"/>
      <c r="AA93" s="53"/>
      <c r="AB93" s="127">
        <v>0</v>
      </c>
      <c r="AC93" s="148">
        <v>0</v>
      </c>
      <c r="AD93" s="53">
        <v>84</v>
      </c>
      <c r="AE93" s="53">
        <f>AD93*0.4</f>
        <v>33.6</v>
      </c>
      <c r="AF93" s="53">
        <v>10</v>
      </c>
      <c r="AG93" s="171">
        <f t="shared" si="13"/>
        <v>79.6</v>
      </c>
      <c r="AH93" s="172" t="s">
        <v>127</v>
      </c>
      <c r="AI93" s="53"/>
      <c r="AJ93" s="173"/>
    </row>
    <row r="94" s="15" customFormat="1" spans="1:36">
      <c r="A94" s="67">
        <v>88</v>
      </c>
      <c r="B94" s="186" t="s">
        <v>665</v>
      </c>
      <c r="C94" s="187">
        <v>80</v>
      </c>
      <c r="D94" s="70" t="s">
        <v>602</v>
      </c>
      <c r="E94" s="71"/>
      <c r="F94" s="71"/>
      <c r="G94" s="72">
        <f t="shared" si="10"/>
        <v>80</v>
      </c>
      <c r="H94" s="73">
        <f t="shared" si="11"/>
        <v>28</v>
      </c>
      <c r="I94" s="72">
        <v>100</v>
      </c>
      <c r="J94" s="71">
        <v>30</v>
      </c>
      <c r="K94" s="103">
        <v>20</v>
      </c>
      <c r="L94" s="71">
        <v>30</v>
      </c>
      <c r="M94" s="71">
        <v>80</v>
      </c>
      <c r="N94" s="71"/>
      <c r="O94" s="104"/>
      <c r="P94" s="71"/>
      <c r="Q94" s="71">
        <v>5</v>
      </c>
      <c r="R94" s="71"/>
      <c r="S94" s="71">
        <v>5</v>
      </c>
      <c r="T94" s="71">
        <f>-S94+P94+M94</f>
        <v>75</v>
      </c>
      <c r="U94" s="131">
        <f t="shared" si="12"/>
        <v>7.5</v>
      </c>
      <c r="V94" s="192"/>
      <c r="W94" s="71"/>
      <c r="X94" s="71"/>
      <c r="Y94" s="71"/>
      <c r="Z94" s="71"/>
      <c r="AA94" s="71"/>
      <c r="AB94" s="132">
        <v>0</v>
      </c>
      <c r="AC94" s="155">
        <f>AB94*0.1*0.5</f>
        <v>0</v>
      </c>
      <c r="AD94" s="71">
        <f>AE94/0.4</f>
        <v>79</v>
      </c>
      <c r="AE94" s="196">
        <v>31.6</v>
      </c>
      <c r="AF94" s="196">
        <v>10</v>
      </c>
      <c r="AG94" s="177">
        <f t="shared" si="13"/>
        <v>77.1</v>
      </c>
      <c r="AH94" s="172" t="s">
        <v>165</v>
      </c>
      <c r="AI94" s="71"/>
      <c r="AJ94" s="198"/>
    </row>
    <row r="95" s="12" customFormat="1" spans="1:36">
      <c r="A95" s="49">
        <v>89</v>
      </c>
      <c r="B95" s="79" t="s">
        <v>666</v>
      </c>
      <c r="C95" s="80">
        <v>80</v>
      </c>
      <c r="D95" s="52" t="s">
        <v>667</v>
      </c>
      <c r="E95" s="53"/>
      <c r="F95" s="53"/>
      <c r="G95" s="51">
        <f t="shared" si="10"/>
        <v>80</v>
      </c>
      <c r="H95" s="54">
        <f t="shared" si="11"/>
        <v>28</v>
      </c>
      <c r="I95" s="51">
        <v>100</v>
      </c>
      <c r="J95" s="53">
        <v>30</v>
      </c>
      <c r="K95" s="99">
        <v>20</v>
      </c>
      <c r="L95" s="53">
        <v>30</v>
      </c>
      <c r="M95" s="53">
        <v>80</v>
      </c>
      <c r="N95" s="53" t="s">
        <v>334</v>
      </c>
      <c r="O95" s="100"/>
      <c r="P95" s="53">
        <v>5</v>
      </c>
      <c r="Q95" s="53"/>
      <c r="R95" s="53"/>
      <c r="S95" s="53"/>
      <c r="T95" s="53">
        <f>-S95+P95+M95</f>
        <v>85</v>
      </c>
      <c r="U95" s="128">
        <f t="shared" si="12"/>
        <v>8.5</v>
      </c>
      <c r="V95" s="193"/>
      <c r="W95" s="53"/>
      <c r="X95" s="53"/>
      <c r="Y95" s="53"/>
      <c r="Z95" s="53"/>
      <c r="AA95" s="53"/>
      <c r="AB95" s="127">
        <v>0</v>
      </c>
      <c r="AC95" s="148">
        <f>AB95*0.1*0.5</f>
        <v>0</v>
      </c>
      <c r="AD95" s="84">
        <f>AE95/0.4</f>
        <v>90</v>
      </c>
      <c r="AE95" s="150">
        <v>36</v>
      </c>
      <c r="AF95" s="150">
        <v>0</v>
      </c>
      <c r="AG95" s="171">
        <f t="shared" si="13"/>
        <v>72.5</v>
      </c>
      <c r="AH95" s="172" t="s">
        <v>293</v>
      </c>
      <c r="AI95" s="53"/>
      <c r="AJ95" s="173"/>
    </row>
    <row r="96" s="12" customFormat="1" spans="1:36">
      <c r="A96" s="49">
        <v>90</v>
      </c>
      <c r="B96" s="79" t="s">
        <v>668</v>
      </c>
      <c r="C96" s="80">
        <v>79.71</v>
      </c>
      <c r="D96" s="52" t="s">
        <v>669</v>
      </c>
      <c r="E96" s="53"/>
      <c r="F96" s="53"/>
      <c r="G96" s="51">
        <f t="shared" si="10"/>
        <v>79.71</v>
      </c>
      <c r="H96" s="54">
        <f t="shared" si="11"/>
        <v>27.8985</v>
      </c>
      <c r="I96" s="51">
        <v>100</v>
      </c>
      <c r="J96" s="53">
        <v>30</v>
      </c>
      <c r="K96" s="99">
        <v>20</v>
      </c>
      <c r="L96" s="53">
        <v>30</v>
      </c>
      <c r="M96" s="53">
        <v>80</v>
      </c>
      <c r="N96" s="53"/>
      <c r="O96" s="100"/>
      <c r="P96" s="53"/>
      <c r="Q96" s="53"/>
      <c r="R96" s="53"/>
      <c r="S96" s="53"/>
      <c r="T96" s="53">
        <f>-S96+P96+M96</f>
        <v>80</v>
      </c>
      <c r="U96" s="128">
        <f t="shared" si="12"/>
        <v>8</v>
      </c>
      <c r="V96" s="193"/>
      <c r="W96" s="53"/>
      <c r="X96" s="53"/>
      <c r="Y96" s="53"/>
      <c r="Z96" s="53"/>
      <c r="AA96" s="53"/>
      <c r="AB96" s="127">
        <v>0</v>
      </c>
      <c r="AC96" s="148">
        <f>AB96*0.1*0.5</f>
        <v>0</v>
      </c>
      <c r="AD96" s="84">
        <f>AE96/0.4</f>
        <v>87</v>
      </c>
      <c r="AE96" s="150">
        <v>34.8</v>
      </c>
      <c r="AF96" s="150"/>
      <c r="AG96" s="171">
        <f t="shared" si="13"/>
        <v>70.6985</v>
      </c>
      <c r="AH96" s="172" t="s">
        <v>670</v>
      </c>
      <c r="AI96" s="53"/>
      <c r="AJ96" s="173"/>
    </row>
    <row r="97" s="12" customFormat="1" spans="1:36">
      <c r="A97" s="49">
        <v>91</v>
      </c>
      <c r="B97" s="81" t="s">
        <v>671</v>
      </c>
      <c r="C97" s="82">
        <v>79.71</v>
      </c>
      <c r="D97" s="52" t="s">
        <v>672</v>
      </c>
      <c r="E97" s="53"/>
      <c r="F97" s="53"/>
      <c r="G97" s="51">
        <f t="shared" si="10"/>
        <v>79.71</v>
      </c>
      <c r="H97" s="54">
        <f t="shared" si="11"/>
        <v>27.8985</v>
      </c>
      <c r="I97" s="51">
        <v>100</v>
      </c>
      <c r="J97" s="53">
        <v>30</v>
      </c>
      <c r="K97" s="99">
        <v>20</v>
      </c>
      <c r="L97" s="53">
        <v>30</v>
      </c>
      <c r="M97" s="53">
        <v>80</v>
      </c>
      <c r="N97" s="53"/>
      <c r="O97" s="100"/>
      <c r="P97" s="53"/>
      <c r="Q97" s="53"/>
      <c r="R97" s="53"/>
      <c r="S97" s="53"/>
      <c r="T97" s="53">
        <f>M97+P97-S97</f>
        <v>80</v>
      </c>
      <c r="U97" s="126">
        <f t="shared" si="12"/>
        <v>8</v>
      </c>
      <c r="V97" s="193">
        <v>0</v>
      </c>
      <c r="W97" s="53"/>
      <c r="X97" s="53"/>
      <c r="Y97" s="53"/>
      <c r="Z97" s="53"/>
      <c r="AA97" s="53"/>
      <c r="AB97" s="127">
        <v>0</v>
      </c>
      <c r="AC97" s="148">
        <v>0</v>
      </c>
      <c r="AD97" s="53">
        <v>84</v>
      </c>
      <c r="AE97" s="53">
        <f>AD97*0.4</f>
        <v>33.6</v>
      </c>
      <c r="AF97" s="53">
        <v>0</v>
      </c>
      <c r="AG97" s="171">
        <f t="shared" si="13"/>
        <v>69.4985</v>
      </c>
      <c r="AH97" s="172" t="s">
        <v>673</v>
      </c>
      <c r="AI97" s="53"/>
      <c r="AJ97" s="173"/>
    </row>
    <row r="98" s="12" customFormat="1" spans="1:36">
      <c r="A98" s="49">
        <v>92</v>
      </c>
      <c r="B98" s="56" t="s">
        <v>674</v>
      </c>
      <c r="C98" s="57">
        <v>79.71</v>
      </c>
      <c r="D98" s="52" t="s">
        <v>623</v>
      </c>
      <c r="E98" s="53"/>
      <c r="F98" s="53"/>
      <c r="G98" s="51">
        <f t="shared" si="10"/>
        <v>79.71</v>
      </c>
      <c r="H98" s="54">
        <f t="shared" si="11"/>
        <v>27.8985</v>
      </c>
      <c r="I98" s="51">
        <v>100</v>
      </c>
      <c r="J98" s="53">
        <v>30</v>
      </c>
      <c r="K98" s="99">
        <v>20</v>
      </c>
      <c r="L98" s="53">
        <v>30</v>
      </c>
      <c r="M98" s="53">
        <v>80</v>
      </c>
      <c r="N98" s="53"/>
      <c r="O98" s="100"/>
      <c r="P98" s="53"/>
      <c r="Q98" s="53"/>
      <c r="R98" s="53"/>
      <c r="S98" s="53"/>
      <c r="T98" s="53">
        <f>M98+P98-S98</f>
        <v>80</v>
      </c>
      <c r="U98" s="126">
        <f t="shared" si="12"/>
        <v>8</v>
      </c>
      <c r="V98" s="127">
        <v>0</v>
      </c>
      <c r="W98" s="53"/>
      <c r="X98" s="53"/>
      <c r="Y98" s="53"/>
      <c r="Z98" s="53"/>
      <c r="AA98" s="53"/>
      <c r="AB98" s="127">
        <v>0</v>
      </c>
      <c r="AC98" s="148">
        <f t="shared" ref="AC98:AC108" si="14">AB98*0.1*0.5</f>
        <v>0</v>
      </c>
      <c r="AD98" s="53">
        <v>83</v>
      </c>
      <c r="AE98" s="53">
        <f>AD98*0.4</f>
        <v>33.2</v>
      </c>
      <c r="AF98" s="149"/>
      <c r="AG98" s="171">
        <f t="shared" si="13"/>
        <v>69.0985</v>
      </c>
      <c r="AH98" s="172" t="s">
        <v>675</v>
      </c>
      <c r="AI98" s="199"/>
      <c r="AJ98" s="173"/>
    </row>
    <row r="99" s="12" customFormat="1" spans="1:36">
      <c r="A99" s="49">
        <v>93</v>
      </c>
      <c r="B99" s="56" t="s">
        <v>676</v>
      </c>
      <c r="C99" s="57">
        <v>79.71</v>
      </c>
      <c r="D99" s="52" t="s">
        <v>609</v>
      </c>
      <c r="E99" s="74"/>
      <c r="F99" s="74"/>
      <c r="G99" s="51">
        <f t="shared" si="10"/>
        <v>79.71</v>
      </c>
      <c r="H99" s="54">
        <f t="shared" si="11"/>
        <v>27.8985</v>
      </c>
      <c r="I99" s="51">
        <v>100</v>
      </c>
      <c r="J99" s="53">
        <v>30</v>
      </c>
      <c r="K99" s="99">
        <v>20</v>
      </c>
      <c r="L99" s="53">
        <v>30</v>
      </c>
      <c r="M99" s="53">
        <v>80</v>
      </c>
      <c r="N99" s="53"/>
      <c r="O99" s="105"/>
      <c r="P99" s="74"/>
      <c r="Q99" s="74"/>
      <c r="R99" s="74"/>
      <c r="S99" s="74"/>
      <c r="T99" s="53">
        <f>M99+P99-S99</f>
        <v>80</v>
      </c>
      <c r="U99" s="126">
        <f t="shared" si="12"/>
        <v>8</v>
      </c>
      <c r="V99" s="127">
        <v>0</v>
      </c>
      <c r="W99" s="74"/>
      <c r="X99" s="74"/>
      <c r="Y99" s="74"/>
      <c r="Z99" s="74"/>
      <c r="AA99" s="74"/>
      <c r="AB99" s="127">
        <v>0</v>
      </c>
      <c r="AC99" s="148">
        <f t="shared" si="14"/>
        <v>0</v>
      </c>
      <c r="AD99" s="53">
        <v>73</v>
      </c>
      <c r="AE99" s="53">
        <f>AD99*0.4</f>
        <v>29.2</v>
      </c>
      <c r="AF99" s="149"/>
      <c r="AG99" s="171">
        <f t="shared" si="13"/>
        <v>65.0985</v>
      </c>
      <c r="AH99" s="172" t="s">
        <v>677</v>
      </c>
      <c r="AI99" s="200"/>
      <c r="AJ99" s="173"/>
    </row>
    <row r="100" s="12" customFormat="1" spans="1:36">
      <c r="A100" s="49">
        <v>94</v>
      </c>
      <c r="B100" s="58" t="s">
        <v>678</v>
      </c>
      <c r="C100" s="59">
        <v>79.43</v>
      </c>
      <c r="D100" s="52" t="s">
        <v>638</v>
      </c>
      <c r="E100" s="53"/>
      <c r="F100" s="53"/>
      <c r="G100" s="51">
        <f t="shared" si="10"/>
        <v>79.43</v>
      </c>
      <c r="H100" s="54">
        <f t="shared" si="11"/>
        <v>27.8005</v>
      </c>
      <c r="I100" s="51">
        <v>100</v>
      </c>
      <c r="J100" s="53">
        <v>30</v>
      </c>
      <c r="K100" s="99">
        <v>20</v>
      </c>
      <c r="L100" s="53">
        <v>30</v>
      </c>
      <c r="M100" s="53">
        <v>80</v>
      </c>
      <c r="N100" s="53" t="s">
        <v>340</v>
      </c>
      <c r="O100" s="100"/>
      <c r="P100" s="53">
        <v>5</v>
      </c>
      <c r="Q100" s="53"/>
      <c r="R100" s="53"/>
      <c r="S100" s="53"/>
      <c r="T100" s="53">
        <f>-S100+P100+M100</f>
        <v>85</v>
      </c>
      <c r="U100" s="128">
        <f t="shared" si="12"/>
        <v>8.5</v>
      </c>
      <c r="V100" s="127"/>
      <c r="W100" s="53"/>
      <c r="X100" s="53"/>
      <c r="Y100" s="53"/>
      <c r="Z100" s="53"/>
      <c r="AA100" s="53"/>
      <c r="AB100" s="127">
        <v>0</v>
      </c>
      <c r="AC100" s="148">
        <f t="shared" si="14"/>
        <v>0</v>
      </c>
      <c r="AD100" s="84">
        <f>AE100/0.4</f>
        <v>74</v>
      </c>
      <c r="AE100" s="150">
        <v>29.6</v>
      </c>
      <c r="AF100" s="151">
        <v>10</v>
      </c>
      <c r="AG100" s="171">
        <f t="shared" si="13"/>
        <v>75.9005</v>
      </c>
      <c r="AH100" s="172" t="s">
        <v>136</v>
      </c>
      <c r="AI100" s="200"/>
      <c r="AJ100" s="173"/>
    </row>
    <row r="101" s="12" customFormat="1" spans="1:36">
      <c r="A101" s="49">
        <v>95</v>
      </c>
      <c r="B101" s="56" t="s">
        <v>679</v>
      </c>
      <c r="C101" s="57">
        <v>79.43</v>
      </c>
      <c r="D101" s="52" t="s">
        <v>604</v>
      </c>
      <c r="E101" s="74"/>
      <c r="F101" s="74"/>
      <c r="G101" s="51">
        <f t="shared" si="10"/>
        <v>79.43</v>
      </c>
      <c r="H101" s="54">
        <f t="shared" si="11"/>
        <v>27.8005</v>
      </c>
      <c r="I101" s="51">
        <v>100</v>
      </c>
      <c r="J101" s="53">
        <v>30</v>
      </c>
      <c r="K101" s="99">
        <v>20</v>
      </c>
      <c r="L101" s="53">
        <v>30</v>
      </c>
      <c r="M101" s="53">
        <v>80</v>
      </c>
      <c r="N101" s="74"/>
      <c r="O101" s="105"/>
      <c r="P101" s="53"/>
      <c r="Q101" s="74"/>
      <c r="R101" s="74"/>
      <c r="S101" s="74"/>
      <c r="T101" s="53">
        <f>M101+P101-S101</f>
        <v>80</v>
      </c>
      <c r="U101" s="126">
        <f t="shared" si="12"/>
        <v>8</v>
      </c>
      <c r="V101" s="127">
        <v>0</v>
      </c>
      <c r="W101" s="74"/>
      <c r="X101" s="74"/>
      <c r="Y101" s="74"/>
      <c r="Z101" s="74"/>
      <c r="AA101" s="74"/>
      <c r="AB101" s="127">
        <v>0</v>
      </c>
      <c r="AC101" s="148">
        <f t="shared" si="14"/>
        <v>0</v>
      </c>
      <c r="AD101" s="53">
        <v>90</v>
      </c>
      <c r="AE101" s="53">
        <f>AD101*0.4</f>
        <v>36</v>
      </c>
      <c r="AF101" s="149"/>
      <c r="AG101" s="171">
        <f t="shared" si="13"/>
        <v>71.8005</v>
      </c>
      <c r="AH101" s="172" t="s">
        <v>669</v>
      </c>
      <c r="AI101" s="200"/>
      <c r="AJ101" s="173"/>
    </row>
    <row r="102" s="12" customFormat="1" spans="1:36">
      <c r="A102" s="49">
        <v>96</v>
      </c>
      <c r="B102" s="56" t="s">
        <v>680</v>
      </c>
      <c r="C102" s="57">
        <v>78.86</v>
      </c>
      <c r="D102" s="52" t="s">
        <v>670</v>
      </c>
      <c r="E102" s="53"/>
      <c r="F102" s="53"/>
      <c r="G102" s="51">
        <f t="shared" si="10"/>
        <v>78.86</v>
      </c>
      <c r="H102" s="54">
        <f t="shared" si="11"/>
        <v>27.601</v>
      </c>
      <c r="I102" s="51">
        <v>100</v>
      </c>
      <c r="J102" s="53">
        <v>30</v>
      </c>
      <c r="K102" s="99">
        <v>20</v>
      </c>
      <c r="L102" s="53">
        <v>30</v>
      </c>
      <c r="M102" s="53">
        <v>80</v>
      </c>
      <c r="N102" s="53"/>
      <c r="O102" s="100"/>
      <c r="P102" s="53"/>
      <c r="Q102" s="53"/>
      <c r="R102" s="53"/>
      <c r="S102" s="53"/>
      <c r="T102" s="53">
        <f>M102+P102-S102</f>
        <v>80</v>
      </c>
      <c r="U102" s="126">
        <f t="shared" si="12"/>
        <v>8</v>
      </c>
      <c r="V102" s="127">
        <v>0</v>
      </c>
      <c r="W102" s="53"/>
      <c r="X102" s="53"/>
      <c r="Y102" s="53"/>
      <c r="Z102" s="53"/>
      <c r="AA102" s="53"/>
      <c r="AB102" s="127">
        <v>0</v>
      </c>
      <c r="AC102" s="148">
        <f t="shared" si="14"/>
        <v>0</v>
      </c>
      <c r="AD102" s="53">
        <v>75</v>
      </c>
      <c r="AE102" s="53">
        <f>AD102*0.4</f>
        <v>30</v>
      </c>
      <c r="AF102" s="149">
        <v>10</v>
      </c>
      <c r="AG102" s="171">
        <f t="shared" si="13"/>
        <v>75.601</v>
      </c>
      <c r="AH102" s="172" t="s">
        <v>159</v>
      </c>
      <c r="AI102" s="200"/>
      <c r="AJ102" s="173"/>
    </row>
    <row r="103" s="12" customFormat="1" spans="1:36">
      <c r="A103" s="49">
        <v>97</v>
      </c>
      <c r="B103" s="58" t="s">
        <v>681</v>
      </c>
      <c r="C103" s="59">
        <v>78.86</v>
      </c>
      <c r="D103" s="52" t="s">
        <v>633</v>
      </c>
      <c r="E103" s="53"/>
      <c r="F103" s="53"/>
      <c r="G103" s="51">
        <f t="shared" si="10"/>
        <v>78.86</v>
      </c>
      <c r="H103" s="54">
        <f t="shared" si="11"/>
        <v>27.601</v>
      </c>
      <c r="I103" s="51">
        <v>100</v>
      </c>
      <c r="J103" s="53">
        <v>30</v>
      </c>
      <c r="K103" s="99">
        <v>20</v>
      </c>
      <c r="L103" s="53">
        <v>30</v>
      </c>
      <c r="M103" s="53">
        <v>80</v>
      </c>
      <c r="N103" s="53"/>
      <c r="O103" s="100"/>
      <c r="P103" s="53"/>
      <c r="Q103" s="53"/>
      <c r="R103" s="53"/>
      <c r="S103" s="53"/>
      <c r="T103" s="53">
        <f>-S103+P103+M103</f>
        <v>80</v>
      </c>
      <c r="U103" s="128">
        <f t="shared" si="12"/>
        <v>8</v>
      </c>
      <c r="V103" s="127"/>
      <c r="W103" s="53"/>
      <c r="X103" s="53"/>
      <c r="Y103" s="53"/>
      <c r="Z103" s="53"/>
      <c r="AA103" s="53"/>
      <c r="AB103" s="127">
        <v>0</v>
      </c>
      <c r="AC103" s="148">
        <f t="shared" si="14"/>
        <v>0</v>
      </c>
      <c r="AD103" s="84">
        <f>AE103/0.4</f>
        <v>82</v>
      </c>
      <c r="AE103" s="150">
        <v>32.8</v>
      </c>
      <c r="AF103" s="151">
        <v>0</v>
      </c>
      <c r="AG103" s="171">
        <f t="shared" si="13"/>
        <v>68.401</v>
      </c>
      <c r="AH103" s="172" t="s">
        <v>682</v>
      </c>
      <c r="AI103" s="200"/>
      <c r="AJ103" s="173"/>
    </row>
    <row r="104" s="12" customFormat="1" spans="1:36">
      <c r="A104" s="49">
        <v>98</v>
      </c>
      <c r="B104" s="50" t="s">
        <v>683</v>
      </c>
      <c r="C104" s="51">
        <v>78</v>
      </c>
      <c r="D104" s="52" t="s">
        <v>684</v>
      </c>
      <c r="E104" s="53"/>
      <c r="F104" s="53"/>
      <c r="G104" s="51">
        <f t="shared" si="10"/>
        <v>78</v>
      </c>
      <c r="H104" s="54">
        <f t="shared" si="11"/>
        <v>27.3</v>
      </c>
      <c r="I104" s="51">
        <v>100</v>
      </c>
      <c r="J104" s="53">
        <v>30</v>
      </c>
      <c r="K104" s="99">
        <v>20</v>
      </c>
      <c r="L104" s="53">
        <v>30</v>
      </c>
      <c r="M104" s="53">
        <v>80</v>
      </c>
      <c r="N104" s="53"/>
      <c r="O104" s="100"/>
      <c r="P104" s="53"/>
      <c r="Q104" s="53"/>
      <c r="R104" s="53"/>
      <c r="S104" s="53"/>
      <c r="T104" s="53">
        <f>M104+P104-S104</f>
        <v>80</v>
      </c>
      <c r="U104" s="126">
        <f t="shared" si="12"/>
        <v>8</v>
      </c>
      <c r="V104" s="127">
        <v>0</v>
      </c>
      <c r="W104" s="53"/>
      <c r="X104" s="53"/>
      <c r="Y104" s="53"/>
      <c r="Z104" s="53"/>
      <c r="AA104" s="53"/>
      <c r="AB104" s="127">
        <v>0</v>
      </c>
      <c r="AC104" s="148">
        <f t="shared" si="14"/>
        <v>0</v>
      </c>
      <c r="AD104" s="53">
        <v>92</v>
      </c>
      <c r="AE104" s="53">
        <f>AD104*0.4</f>
        <v>36.8</v>
      </c>
      <c r="AF104" s="149"/>
      <c r="AG104" s="171">
        <f t="shared" si="13"/>
        <v>72.1</v>
      </c>
      <c r="AH104" s="172" t="s">
        <v>308</v>
      </c>
      <c r="AI104" s="200"/>
      <c r="AJ104" s="173"/>
    </row>
    <row r="105" s="12" customFormat="1" spans="1:36">
      <c r="A105" s="49">
        <v>99</v>
      </c>
      <c r="B105" s="58" t="s">
        <v>685</v>
      </c>
      <c r="C105" s="59">
        <v>77.71</v>
      </c>
      <c r="D105" s="52" t="s">
        <v>625</v>
      </c>
      <c r="E105" s="53"/>
      <c r="F105" s="53"/>
      <c r="G105" s="51">
        <f t="shared" si="10"/>
        <v>77.71</v>
      </c>
      <c r="H105" s="54">
        <f t="shared" si="11"/>
        <v>27.1985</v>
      </c>
      <c r="I105" s="51">
        <v>100</v>
      </c>
      <c r="J105" s="53">
        <v>30</v>
      </c>
      <c r="K105" s="99">
        <v>20</v>
      </c>
      <c r="L105" s="53">
        <v>30</v>
      </c>
      <c r="M105" s="53">
        <v>80</v>
      </c>
      <c r="N105" s="53"/>
      <c r="O105" s="100"/>
      <c r="P105" s="53"/>
      <c r="Q105" s="53"/>
      <c r="R105" s="53"/>
      <c r="S105" s="53"/>
      <c r="T105" s="53">
        <f>-S105+P105+M105</f>
        <v>80</v>
      </c>
      <c r="U105" s="128">
        <f t="shared" si="12"/>
        <v>8</v>
      </c>
      <c r="V105" s="127"/>
      <c r="W105" s="53"/>
      <c r="X105" s="53"/>
      <c r="Y105" s="53"/>
      <c r="Z105" s="53"/>
      <c r="AA105" s="53"/>
      <c r="AB105" s="127">
        <v>0</v>
      </c>
      <c r="AC105" s="148">
        <f t="shared" si="14"/>
        <v>0</v>
      </c>
      <c r="AD105" s="84">
        <f>AE105/0.4</f>
        <v>82</v>
      </c>
      <c r="AE105" s="150">
        <v>32.8</v>
      </c>
      <c r="AF105" s="151">
        <v>10</v>
      </c>
      <c r="AG105" s="171">
        <f t="shared" si="13"/>
        <v>77.9985</v>
      </c>
      <c r="AH105" s="172" t="s">
        <v>132</v>
      </c>
      <c r="AI105" s="200"/>
      <c r="AJ105" s="201"/>
    </row>
    <row r="106" s="12" customFormat="1" spans="1:36">
      <c r="A106" s="49">
        <v>100</v>
      </c>
      <c r="B106" s="58" t="s">
        <v>686</v>
      </c>
      <c r="C106" s="59">
        <v>77.43</v>
      </c>
      <c r="D106" s="52" t="s">
        <v>652</v>
      </c>
      <c r="E106" s="53"/>
      <c r="F106" s="53"/>
      <c r="G106" s="51">
        <f t="shared" si="10"/>
        <v>77.43</v>
      </c>
      <c r="H106" s="54">
        <f t="shared" si="11"/>
        <v>27.1005</v>
      </c>
      <c r="I106" s="51">
        <v>100</v>
      </c>
      <c r="J106" s="53">
        <v>30</v>
      </c>
      <c r="K106" s="99">
        <v>20</v>
      </c>
      <c r="L106" s="53">
        <v>30</v>
      </c>
      <c r="M106" s="53">
        <v>80</v>
      </c>
      <c r="N106" s="53" t="s">
        <v>310</v>
      </c>
      <c r="O106" s="100"/>
      <c r="P106" s="53">
        <v>5</v>
      </c>
      <c r="Q106" s="53"/>
      <c r="R106" s="53"/>
      <c r="S106" s="53"/>
      <c r="T106" s="53">
        <f>-S106+P106+M106</f>
        <v>85</v>
      </c>
      <c r="U106" s="128">
        <f t="shared" si="12"/>
        <v>8.5</v>
      </c>
      <c r="V106" s="127"/>
      <c r="W106" s="53"/>
      <c r="X106" s="53"/>
      <c r="Y106" s="53"/>
      <c r="Z106" s="53"/>
      <c r="AA106" s="53"/>
      <c r="AB106" s="127">
        <v>0</v>
      </c>
      <c r="AC106" s="148">
        <f t="shared" si="14"/>
        <v>0</v>
      </c>
      <c r="AD106" s="84">
        <f>AE106/0.4</f>
        <v>78</v>
      </c>
      <c r="AE106" s="150">
        <v>31.2</v>
      </c>
      <c r="AF106" s="151">
        <v>10</v>
      </c>
      <c r="AG106" s="171">
        <f t="shared" si="13"/>
        <v>76.8005</v>
      </c>
      <c r="AH106" s="172" t="s">
        <v>153</v>
      </c>
      <c r="AI106" s="200"/>
      <c r="AJ106" s="173"/>
    </row>
    <row r="107" s="12" customFormat="1" spans="1:36">
      <c r="A107" s="49">
        <v>101</v>
      </c>
      <c r="B107" s="58" t="s">
        <v>687</v>
      </c>
      <c r="C107" s="59">
        <v>77.43</v>
      </c>
      <c r="D107" s="52" t="s">
        <v>569</v>
      </c>
      <c r="E107" s="53"/>
      <c r="F107" s="53"/>
      <c r="G107" s="51">
        <f t="shared" si="10"/>
        <v>77.43</v>
      </c>
      <c r="H107" s="54">
        <f t="shared" si="11"/>
        <v>27.1005</v>
      </c>
      <c r="I107" s="51">
        <v>100</v>
      </c>
      <c r="J107" s="53">
        <v>30</v>
      </c>
      <c r="K107" s="99">
        <v>20</v>
      </c>
      <c r="L107" s="53">
        <v>30</v>
      </c>
      <c r="M107" s="53">
        <v>80</v>
      </c>
      <c r="N107" s="53"/>
      <c r="O107" s="100"/>
      <c r="P107" s="53"/>
      <c r="Q107" s="53"/>
      <c r="R107" s="53"/>
      <c r="S107" s="53"/>
      <c r="T107" s="53">
        <f>-S107+P107+M107</f>
        <v>80</v>
      </c>
      <c r="U107" s="128">
        <f t="shared" si="12"/>
        <v>8</v>
      </c>
      <c r="V107" s="127"/>
      <c r="W107" s="53"/>
      <c r="X107" s="53"/>
      <c r="Y107" s="53"/>
      <c r="Z107" s="53"/>
      <c r="AA107" s="53"/>
      <c r="AB107" s="127">
        <v>0</v>
      </c>
      <c r="AC107" s="148">
        <f t="shared" si="14"/>
        <v>0</v>
      </c>
      <c r="AD107" s="84">
        <f>AE107/0.4</f>
        <v>79</v>
      </c>
      <c r="AE107" s="150">
        <v>31.6</v>
      </c>
      <c r="AF107" s="151">
        <v>10</v>
      </c>
      <c r="AG107" s="171">
        <f t="shared" si="13"/>
        <v>76.7005</v>
      </c>
      <c r="AH107" s="172" t="s">
        <v>125</v>
      </c>
      <c r="AI107" s="200"/>
      <c r="AJ107" s="173"/>
    </row>
    <row r="108" s="12" customFormat="1" spans="1:36">
      <c r="A108" s="49">
        <v>102</v>
      </c>
      <c r="B108" s="56" t="s">
        <v>688</v>
      </c>
      <c r="C108" s="57">
        <v>77.43</v>
      </c>
      <c r="D108" s="52" t="s">
        <v>636</v>
      </c>
      <c r="E108" s="53"/>
      <c r="F108" s="53"/>
      <c r="G108" s="51">
        <f t="shared" si="10"/>
        <v>77.43</v>
      </c>
      <c r="H108" s="54">
        <f t="shared" si="11"/>
        <v>27.1005</v>
      </c>
      <c r="I108" s="51">
        <v>100</v>
      </c>
      <c r="J108" s="53">
        <v>30</v>
      </c>
      <c r="K108" s="99">
        <v>20</v>
      </c>
      <c r="L108" s="53">
        <v>30</v>
      </c>
      <c r="M108" s="53">
        <v>80</v>
      </c>
      <c r="N108" s="53"/>
      <c r="O108" s="100"/>
      <c r="P108" s="53"/>
      <c r="Q108" s="53"/>
      <c r="R108" s="53"/>
      <c r="S108" s="53"/>
      <c r="T108" s="53">
        <f>M108+P108-S108</f>
        <v>80</v>
      </c>
      <c r="U108" s="126">
        <f t="shared" si="12"/>
        <v>8</v>
      </c>
      <c r="V108" s="127">
        <v>0</v>
      </c>
      <c r="W108" s="53"/>
      <c r="X108" s="53"/>
      <c r="Y108" s="53"/>
      <c r="Z108" s="53"/>
      <c r="AA108" s="53"/>
      <c r="AB108" s="127">
        <v>0</v>
      </c>
      <c r="AC108" s="148">
        <f t="shared" si="14"/>
        <v>0</v>
      </c>
      <c r="AD108" s="53">
        <v>61</v>
      </c>
      <c r="AE108" s="53">
        <f>AD108*0.4</f>
        <v>24.4</v>
      </c>
      <c r="AF108" s="149"/>
      <c r="AG108" s="171">
        <f t="shared" si="13"/>
        <v>59.5005</v>
      </c>
      <c r="AH108" s="172" t="s">
        <v>689</v>
      </c>
      <c r="AI108" s="200"/>
      <c r="AJ108" s="201"/>
    </row>
    <row r="109" s="12" customFormat="1" spans="1:36">
      <c r="A109" s="49">
        <v>103</v>
      </c>
      <c r="B109" s="50" t="s">
        <v>175</v>
      </c>
      <c r="C109" s="51">
        <v>77.14</v>
      </c>
      <c r="D109" s="52" t="s">
        <v>642</v>
      </c>
      <c r="E109" s="53"/>
      <c r="F109" s="53"/>
      <c r="G109" s="51">
        <f t="shared" si="10"/>
        <v>77.14</v>
      </c>
      <c r="H109" s="54">
        <f t="shared" si="11"/>
        <v>26.999</v>
      </c>
      <c r="I109" s="51">
        <v>100</v>
      </c>
      <c r="J109" s="53">
        <v>30</v>
      </c>
      <c r="K109" s="99">
        <v>20</v>
      </c>
      <c r="L109" s="53">
        <v>30</v>
      </c>
      <c r="M109" s="53">
        <v>80</v>
      </c>
      <c r="N109" s="53"/>
      <c r="O109" s="100"/>
      <c r="P109" s="53"/>
      <c r="Q109" s="53"/>
      <c r="R109" s="53"/>
      <c r="S109" s="53"/>
      <c r="T109" s="53">
        <f>M109+P109-S109</f>
        <v>80</v>
      </c>
      <c r="U109" s="126">
        <f t="shared" si="12"/>
        <v>8</v>
      </c>
      <c r="V109" s="127">
        <v>0</v>
      </c>
      <c r="W109" s="53"/>
      <c r="X109" s="53"/>
      <c r="Y109" s="53"/>
      <c r="Z109" s="53"/>
      <c r="AA109" s="53"/>
      <c r="AB109" s="127">
        <v>0</v>
      </c>
      <c r="AC109" s="148">
        <v>0</v>
      </c>
      <c r="AD109" s="53">
        <v>84</v>
      </c>
      <c r="AE109" s="53">
        <f>AD109*0.4</f>
        <v>33.6</v>
      </c>
      <c r="AF109" s="149">
        <v>10</v>
      </c>
      <c r="AG109" s="171">
        <f t="shared" si="13"/>
        <v>78.599</v>
      </c>
      <c r="AH109" s="172" t="s">
        <v>143</v>
      </c>
      <c r="AI109" s="200"/>
      <c r="AJ109" s="173"/>
    </row>
    <row r="110" s="12" customFormat="1" spans="1:36">
      <c r="A110" s="49">
        <v>104</v>
      </c>
      <c r="B110" s="58" t="s">
        <v>690</v>
      </c>
      <c r="C110" s="59">
        <v>76.86</v>
      </c>
      <c r="D110" s="52" t="s">
        <v>673</v>
      </c>
      <c r="E110" s="53"/>
      <c r="F110" s="53"/>
      <c r="G110" s="51">
        <f t="shared" si="10"/>
        <v>76.86</v>
      </c>
      <c r="H110" s="54">
        <f t="shared" si="11"/>
        <v>26.901</v>
      </c>
      <c r="I110" s="51">
        <v>100</v>
      </c>
      <c r="J110" s="53">
        <v>30</v>
      </c>
      <c r="K110" s="99">
        <v>20</v>
      </c>
      <c r="L110" s="53">
        <v>30</v>
      </c>
      <c r="M110" s="53">
        <v>80</v>
      </c>
      <c r="N110" s="53"/>
      <c r="O110" s="100"/>
      <c r="P110" s="53"/>
      <c r="Q110" s="53"/>
      <c r="R110" s="53"/>
      <c r="S110" s="53"/>
      <c r="T110" s="53">
        <f>-S110+P110+M110</f>
        <v>80</v>
      </c>
      <c r="U110" s="128">
        <f t="shared" si="12"/>
        <v>8</v>
      </c>
      <c r="V110" s="127"/>
      <c r="W110" s="53"/>
      <c r="X110" s="53"/>
      <c r="Y110" s="53"/>
      <c r="Z110" s="53"/>
      <c r="AA110" s="53"/>
      <c r="AB110" s="127">
        <v>0</v>
      </c>
      <c r="AC110" s="148">
        <f>AB110*0.1*0.5</f>
        <v>0</v>
      </c>
      <c r="AD110" s="84">
        <f>AE110/0.4</f>
        <v>72</v>
      </c>
      <c r="AE110" s="150">
        <v>28.8</v>
      </c>
      <c r="AF110" s="151">
        <v>10</v>
      </c>
      <c r="AG110" s="171">
        <f t="shared" si="13"/>
        <v>73.701</v>
      </c>
      <c r="AH110" s="172" t="s">
        <v>199</v>
      </c>
      <c r="AI110" s="200"/>
      <c r="AJ110" s="173"/>
    </row>
    <row r="111" s="12" customFormat="1" spans="1:36">
      <c r="A111" s="49">
        <v>105</v>
      </c>
      <c r="B111" s="58" t="s">
        <v>691</v>
      </c>
      <c r="C111" s="59">
        <v>76.86</v>
      </c>
      <c r="D111" s="52" t="s">
        <v>611</v>
      </c>
      <c r="E111" s="53"/>
      <c r="F111" s="53"/>
      <c r="G111" s="51">
        <f t="shared" si="10"/>
        <v>76.86</v>
      </c>
      <c r="H111" s="54">
        <f t="shared" si="11"/>
        <v>26.901</v>
      </c>
      <c r="I111" s="51">
        <v>100</v>
      </c>
      <c r="J111" s="53">
        <v>30</v>
      </c>
      <c r="K111" s="99">
        <v>20</v>
      </c>
      <c r="L111" s="53">
        <v>30</v>
      </c>
      <c r="M111" s="53">
        <v>80</v>
      </c>
      <c r="N111" s="53"/>
      <c r="O111" s="100"/>
      <c r="P111" s="53"/>
      <c r="Q111" s="53"/>
      <c r="R111" s="53"/>
      <c r="S111" s="53"/>
      <c r="T111" s="53">
        <f>-S111+P111+M111</f>
        <v>80</v>
      </c>
      <c r="U111" s="128">
        <f t="shared" si="12"/>
        <v>8</v>
      </c>
      <c r="V111" s="127"/>
      <c r="W111" s="53"/>
      <c r="X111" s="53"/>
      <c r="Y111" s="53"/>
      <c r="Z111" s="53"/>
      <c r="AA111" s="53"/>
      <c r="AB111" s="127">
        <v>0</v>
      </c>
      <c r="AC111" s="148">
        <f>AB111*0.1*0.5</f>
        <v>0</v>
      </c>
      <c r="AD111" s="84">
        <f>AE111/0.4</f>
        <v>70</v>
      </c>
      <c r="AE111" s="150">
        <v>28</v>
      </c>
      <c r="AF111" s="151">
        <v>10</v>
      </c>
      <c r="AG111" s="171">
        <f t="shared" si="13"/>
        <v>72.901</v>
      </c>
      <c r="AH111" s="172" t="s">
        <v>269</v>
      </c>
      <c r="AI111" s="200"/>
      <c r="AJ111" s="173"/>
    </row>
    <row r="112" s="12" customFormat="1" spans="1:36">
      <c r="A112" s="49">
        <v>106</v>
      </c>
      <c r="B112" s="58" t="s">
        <v>692</v>
      </c>
      <c r="C112" s="59">
        <v>76.29</v>
      </c>
      <c r="D112" s="52" t="s">
        <v>598</v>
      </c>
      <c r="E112" s="53"/>
      <c r="F112" s="53"/>
      <c r="G112" s="51">
        <f t="shared" si="10"/>
        <v>76.29</v>
      </c>
      <c r="H112" s="54">
        <f t="shared" si="11"/>
        <v>26.7015</v>
      </c>
      <c r="I112" s="51">
        <v>100</v>
      </c>
      <c r="J112" s="53">
        <v>30</v>
      </c>
      <c r="K112" s="99">
        <v>20</v>
      </c>
      <c r="L112" s="53">
        <v>30</v>
      </c>
      <c r="M112" s="53">
        <v>80</v>
      </c>
      <c r="N112" s="53"/>
      <c r="O112" s="100"/>
      <c r="P112" s="53"/>
      <c r="Q112" s="53"/>
      <c r="R112" s="53"/>
      <c r="S112" s="53"/>
      <c r="T112" s="53">
        <f>-S112+P112+M112</f>
        <v>80</v>
      </c>
      <c r="U112" s="128">
        <f t="shared" si="12"/>
        <v>8</v>
      </c>
      <c r="V112" s="127"/>
      <c r="W112" s="53"/>
      <c r="X112" s="53"/>
      <c r="Y112" s="53"/>
      <c r="Z112" s="53"/>
      <c r="AA112" s="53"/>
      <c r="AB112" s="127">
        <v>0</v>
      </c>
      <c r="AC112" s="148">
        <f>AB112*0.1*0.5</f>
        <v>0</v>
      </c>
      <c r="AD112" s="84">
        <f>AE112/0.4</f>
        <v>78</v>
      </c>
      <c r="AE112" s="150">
        <v>31.2</v>
      </c>
      <c r="AF112" s="151">
        <v>0</v>
      </c>
      <c r="AG112" s="171">
        <f t="shared" si="13"/>
        <v>65.9015</v>
      </c>
      <c r="AH112" s="172" t="s">
        <v>693</v>
      </c>
      <c r="AI112" s="200"/>
      <c r="AJ112" s="173"/>
    </row>
    <row r="113" s="12" customFormat="1" spans="1:36">
      <c r="A113" s="49">
        <v>107</v>
      </c>
      <c r="B113" s="58" t="s">
        <v>694</v>
      </c>
      <c r="C113" s="59">
        <v>76.29</v>
      </c>
      <c r="D113" s="52" t="s">
        <v>675</v>
      </c>
      <c r="E113" s="53"/>
      <c r="F113" s="53"/>
      <c r="G113" s="51">
        <f t="shared" si="10"/>
        <v>76.29</v>
      </c>
      <c r="H113" s="54">
        <f t="shared" si="11"/>
        <v>26.7015</v>
      </c>
      <c r="I113" s="51">
        <v>100</v>
      </c>
      <c r="J113" s="53">
        <v>30</v>
      </c>
      <c r="K113" s="99">
        <v>20</v>
      </c>
      <c r="L113" s="53">
        <v>30</v>
      </c>
      <c r="M113" s="53">
        <v>80</v>
      </c>
      <c r="N113" s="53"/>
      <c r="O113" s="100" t="s">
        <v>61</v>
      </c>
      <c r="P113" s="53">
        <v>5</v>
      </c>
      <c r="Q113" s="53"/>
      <c r="R113" s="53"/>
      <c r="S113" s="53"/>
      <c r="T113" s="53">
        <f>-S113+P113+M113</f>
        <v>85</v>
      </c>
      <c r="U113" s="128">
        <f t="shared" si="12"/>
        <v>8.5</v>
      </c>
      <c r="V113" s="127"/>
      <c r="W113" s="53"/>
      <c r="X113" s="53"/>
      <c r="Y113" s="53"/>
      <c r="Z113" s="53"/>
      <c r="AA113" s="53"/>
      <c r="AB113" s="127">
        <v>0</v>
      </c>
      <c r="AC113" s="148">
        <f>AB113*0.1*0.5</f>
        <v>0</v>
      </c>
      <c r="AD113" s="84">
        <f>AE113/0.4</f>
        <v>72</v>
      </c>
      <c r="AE113" s="150">
        <v>28.8</v>
      </c>
      <c r="AF113" s="151">
        <v>0</v>
      </c>
      <c r="AG113" s="171">
        <f t="shared" si="13"/>
        <v>64.0015</v>
      </c>
      <c r="AH113" s="172" t="s">
        <v>695</v>
      </c>
      <c r="AI113" s="200"/>
      <c r="AJ113" s="173"/>
    </row>
    <row r="114" s="12" customFormat="1" spans="1:36">
      <c r="A114" s="49">
        <v>108</v>
      </c>
      <c r="B114" s="56" t="s">
        <v>696</v>
      </c>
      <c r="C114" s="57">
        <v>76.29</v>
      </c>
      <c r="D114" s="52" t="s">
        <v>590</v>
      </c>
      <c r="E114" s="53"/>
      <c r="F114" s="53"/>
      <c r="G114" s="51">
        <f t="shared" si="10"/>
        <v>76.29</v>
      </c>
      <c r="H114" s="54">
        <f t="shared" si="11"/>
        <v>26.7015</v>
      </c>
      <c r="I114" s="51">
        <v>100</v>
      </c>
      <c r="J114" s="53">
        <v>30</v>
      </c>
      <c r="K114" s="99">
        <v>20</v>
      </c>
      <c r="L114" s="53">
        <v>30</v>
      </c>
      <c r="M114" s="53">
        <v>80</v>
      </c>
      <c r="N114" s="53"/>
      <c r="O114" s="100"/>
      <c r="P114" s="53"/>
      <c r="Q114" s="53"/>
      <c r="R114" s="53"/>
      <c r="S114" s="53"/>
      <c r="T114" s="53">
        <f t="shared" ref="T114:T119" si="15">M114+P114-S114</f>
        <v>80</v>
      </c>
      <c r="U114" s="126">
        <f t="shared" si="12"/>
        <v>8</v>
      </c>
      <c r="V114" s="127">
        <v>0</v>
      </c>
      <c r="W114" s="53"/>
      <c r="X114" s="53"/>
      <c r="Y114" s="53"/>
      <c r="Z114" s="53"/>
      <c r="AA114" s="53"/>
      <c r="AB114" s="127">
        <v>0</v>
      </c>
      <c r="AC114" s="148">
        <v>0</v>
      </c>
      <c r="AD114" s="53">
        <v>60</v>
      </c>
      <c r="AE114" s="53">
        <f t="shared" ref="AE114:AE119" si="16">AD114*0.4</f>
        <v>24</v>
      </c>
      <c r="AF114" s="149">
        <v>0</v>
      </c>
      <c r="AG114" s="171">
        <f t="shared" si="13"/>
        <v>58.7015</v>
      </c>
      <c r="AH114" s="172" t="s">
        <v>697</v>
      </c>
      <c r="AI114" s="200"/>
      <c r="AJ114" s="173"/>
    </row>
    <row r="115" s="12" customFormat="1" spans="1:36">
      <c r="A115" s="49">
        <v>109</v>
      </c>
      <c r="B115" s="56" t="s">
        <v>698</v>
      </c>
      <c r="C115" s="57">
        <v>76</v>
      </c>
      <c r="D115" s="52" t="s">
        <v>699</v>
      </c>
      <c r="E115" s="53"/>
      <c r="F115" s="53"/>
      <c r="G115" s="51">
        <f t="shared" si="10"/>
        <v>76</v>
      </c>
      <c r="H115" s="54">
        <f t="shared" si="11"/>
        <v>26.6</v>
      </c>
      <c r="I115" s="51">
        <v>100</v>
      </c>
      <c r="J115" s="53">
        <v>30</v>
      </c>
      <c r="K115" s="99">
        <v>20</v>
      </c>
      <c r="L115" s="53">
        <v>30</v>
      </c>
      <c r="M115" s="53">
        <v>80</v>
      </c>
      <c r="N115" s="53"/>
      <c r="O115" s="100"/>
      <c r="P115" s="53"/>
      <c r="Q115" s="53"/>
      <c r="R115" s="53"/>
      <c r="S115" s="53"/>
      <c r="T115" s="53">
        <f t="shared" si="15"/>
        <v>80</v>
      </c>
      <c r="U115" s="126">
        <f t="shared" si="12"/>
        <v>8</v>
      </c>
      <c r="V115" s="127">
        <v>0</v>
      </c>
      <c r="W115" s="53"/>
      <c r="X115" s="53"/>
      <c r="Y115" s="53"/>
      <c r="Z115" s="53"/>
      <c r="AA115" s="53"/>
      <c r="AB115" s="127">
        <v>0</v>
      </c>
      <c r="AC115" s="148">
        <v>0</v>
      </c>
      <c r="AD115" s="53">
        <v>86</v>
      </c>
      <c r="AE115" s="53">
        <f t="shared" si="16"/>
        <v>34.4</v>
      </c>
      <c r="AF115" s="149">
        <v>10</v>
      </c>
      <c r="AG115" s="171">
        <f t="shared" si="13"/>
        <v>79</v>
      </c>
      <c r="AH115" s="172" t="s">
        <v>87</v>
      </c>
      <c r="AI115" s="200"/>
      <c r="AJ115" s="173"/>
    </row>
    <row r="116" s="12" customFormat="1" spans="1:36">
      <c r="A116" s="49">
        <v>110</v>
      </c>
      <c r="B116" s="56" t="s">
        <v>700</v>
      </c>
      <c r="C116" s="57">
        <v>76</v>
      </c>
      <c r="D116" s="52" t="s">
        <v>682</v>
      </c>
      <c r="E116" s="53"/>
      <c r="F116" s="53"/>
      <c r="G116" s="51">
        <f t="shared" si="10"/>
        <v>76</v>
      </c>
      <c r="H116" s="54">
        <f t="shared" si="11"/>
        <v>26.6</v>
      </c>
      <c r="I116" s="51">
        <v>100</v>
      </c>
      <c r="J116" s="53">
        <v>30</v>
      </c>
      <c r="K116" s="99">
        <v>20</v>
      </c>
      <c r="L116" s="53">
        <v>30</v>
      </c>
      <c r="M116" s="53">
        <v>80</v>
      </c>
      <c r="N116" s="53"/>
      <c r="O116" s="100"/>
      <c r="P116" s="53"/>
      <c r="Q116" s="53"/>
      <c r="R116" s="53"/>
      <c r="S116" s="53"/>
      <c r="T116" s="53">
        <f t="shared" si="15"/>
        <v>80</v>
      </c>
      <c r="U116" s="126">
        <f t="shared" si="12"/>
        <v>8</v>
      </c>
      <c r="V116" s="127">
        <v>0</v>
      </c>
      <c r="W116" s="53"/>
      <c r="X116" s="53"/>
      <c r="Y116" s="53"/>
      <c r="Z116" s="53"/>
      <c r="AA116" s="53"/>
      <c r="AB116" s="127">
        <v>0</v>
      </c>
      <c r="AC116" s="148">
        <v>0</v>
      </c>
      <c r="AD116" s="53">
        <v>75</v>
      </c>
      <c r="AE116" s="53">
        <f t="shared" si="16"/>
        <v>30</v>
      </c>
      <c r="AF116" s="149">
        <v>0</v>
      </c>
      <c r="AG116" s="171">
        <f t="shared" si="13"/>
        <v>64.6</v>
      </c>
      <c r="AH116" s="172" t="s">
        <v>701</v>
      </c>
      <c r="AI116" s="200"/>
      <c r="AJ116" s="173"/>
    </row>
    <row r="117" s="12" customFormat="1" spans="1:36">
      <c r="A117" s="49">
        <v>111</v>
      </c>
      <c r="B117" s="56" t="s">
        <v>702</v>
      </c>
      <c r="C117" s="57">
        <v>75.71</v>
      </c>
      <c r="D117" s="52" t="s">
        <v>644</v>
      </c>
      <c r="E117" s="53"/>
      <c r="F117" s="53"/>
      <c r="G117" s="51">
        <f t="shared" si="10"/>
        <v>75.71</v>
      </c>
      <c r="H117" s="54">
        <f t="shared" si="11"/>
        <v>26.4985</v>
      </c>
      <c r="I117" s="51">
        <v>100</v>
      </c>
      <c r="J117" s="53">
        <v>30</v>
      </c>
      <c r="K117" s="99">
        <v>20</v>
      </c>
      <c r="L117" s="53">
        <v>30</v>
      </c>
      <c r="M117" s="53">
        <v>80</v>
      </c>
      <c r="N117" s="53"/>
      <c r="O117" s="100"/>
      <c r="P117" s="53"/>
      <c r="Q117" s="53"/>
      <c r="R117" s="53"/>
      <c r="S117" s="53"/>
      <c r="T117" s="53">
        <f t="shared" si="15"/>
        <v>80</v>
      </c>
      <c r="U117" s="126">
        <f t="shared" si="12"/>
        <v>8</v>
      </c>
      <c r="V117" s="127">
        <v>0</v>
      </c>
      <c r="W117" s="53"/>
      <c r="X117" s="53"/>
      <c r="Y117" s="53"/>
      <c r="Z117" s="53"/>
      <c r="AA117" s="53"/>
      <c r="AB117" s="127">
        <v>0</v>
      </c>
      <c r="AC117" s="148">
        <v>0</v>
      </c>
      <c r="AD117" s="53">
        <v>90</v>
      </c>
      <c r="AE117" s="53">
        <f t="shared" si="16"/>
        <v>36</v>
      </c>
      <c r="AF117" s="149">
        <v>0</v>
      </c>
      <c r="AG117" s="171">
        <f t="shared" si="13"/>
        <v>70.4985</v>
      </c>
      <c r="AH117" s="172" t="s">
        <v>684</v>
      </c>
      <c r="AI117" s="200"/>
      <c r="AJ117" s="173"/>
    </row>
    <row r="118" s="12" customFormat="1" spans="1:36">
      <c r="A118" s="49">
        <v>112</v>
      </c>
      <c r="B118" s="50" t="s">
        <v>703</v>
      </c>
      <c r="C118" s="51">
        <v>75.71</v>
      </c>
      <c r="D118" s="52" t="s">
        <v>627</v>
      </c>
      <c r="E118" s="53"/>
      <c r="F118" s="53"/>
      <c r="G118" s="51">
        <f t="shared" si="10"/>
        <v>75.71</v>
      </c>
      <c r="H118" s="54">
        <f t="shared" si="11"/>
        <v>26.4985</v>
      </c>
      <c r="I118" s="51">
        <v>100</v>
      </c>
      <c r="J118" s="53">
        <v>30</v>
      </c>
      <c r="K118" s="99">
        <v>20</v>
      </c>
      <c r="L118" s="53">
        <v>30</v>
      </c>
      <c r="M118" s="53">
        <v>80</v>
      </c>
      <c r="N118" s="53"/>
      <c r="O118" s="100"/>
      <c r="P118" s="53"/>
      <c r="Q118" s="53"/>
      <c r="R118" s="53"/>
      <c r="S118" s="53"/>
      <c r="T118" s="53">
        <f t="shared" si="15"/>
        <v>80</v>
      </c>
      <c r="U118" s="126">
        <f t="shared" si="12"/>
        <v>8</v>
      </c>
      <c r="V118" s="127">
        <v>0</v>
      </c>
      <c r="W118" s="53"/>
      <c r="X118" s="53"/>
      <c r="Y118" s="53"/>
      <c r="Z118" s="53"/>
      <c r="AA118" s="53"/>
      <c r="AB118" s="127">
        <v>0</v>
      </c>
      <c r="AC118" s="148">
        <f>AB118*0.1*0.5</f>
        <v>0</v>
      </c>
      <c r="AD118" s="53">
        <v>86</v>
      </c>
      <c r="AE118" s="53">
        <f t="shared" si="16"/>
        <v>34.4</v>
      </c>
      <c r="AF118" s="149"/>
      <c r="AG118" s="171">
        <f t="shared" si="13"/>
        <v>68.8985</v>
      </c>
      <c r="AH118" s="172" t="s">
        <v>699</v>
      </c>
      <c r="AI118" s="199"/>
      <c r="AJ118" s="173"/>
    </row>
    <row r="119" s="12" customFormat="1" spans="1:36">
      <c r="A119" s="49">
        <v>113</v>
      </c>
      <c r="B119" s="56" t="s">
        <v>704</v>
      </c>
      <c r="C119" s="57">
        <v>75.43</v>
      </c>
      <c r="D119" s="52" t="s">
        <v>657</v>
      </c>
      <c r="E119" s="53"/>
      <c r="F119" s="53"/>
      <c r="G119" s="51">
        <f t="shared" si="10"/>
        <v>75.43</v>
      </c>
      <c r="H119" s="54">
        <f t="shared" si="11"/>
        <v>26.4005</v>
      </c>
      <c r="I119" s="51">
        <v>100</v>
      </c>
      <c r="J119" s="53">
        <v>30</v>
      </c>
      <c r="K119" s="99">
        <v>20</v>
      </c>
      <c r="L119" s="53">
        <v>30</v>
      </c>
      <c r="M119" s="53">
        <v>80</v>
      </c>
      <c r="N119" s="53"/>
      <c r="O119" s="100"/>
      <c r="P119" s="53"/>
      <c r="Q119" s="53"/>
      <c r="R119" s="53"/>
      <c r="S119" s="53"/>
      <c r="T119" s="53">
        <f t="shared" si="15"/>
        <v>80</v>
      </c>
      <c r="U119" s="126">
        <f t="shared" si="12"/>
        <v>8</v>
      </c>
      <c r="V119" s="127">
        <v>0</v>
      </c>
      <c r="W119" s="53"/>
      <c r="X119" s="53"/>
      <c r="Y119" s="53"/>
      <c r="Z119" s="53"/>
      <c r="AA119" s="53"/>
      <c r="AB119" s="127">
        <v>0</v>
      </c>
      <c r="AC119" s="148">
        <f>AB119*0.1*0.5</f>
        <v>0</v>
      </c>
      <c r="AD119" s="53">
        <v>80</v>
      </c>
      <c r="AE119" s="53">
        <f t="shared" si="16"/>
        <v>32</v>
      </c>
      <c r="AF119" s="149">
        <v>10</v>
      </c>
      <c r="AG119" s="171">
        <f t="shared" si="13"/>
        <v>76.4005</v>
      </c>
      <c r="AH119" s="172" t="s">
        <v>68</v>
      </c>
      <c r="AI119" s="199"/>
      <c r="AJ119" s="173"/>
    </row>
    <row r="120" s="12" customFormat="1" spans="1:36">
      <c r="A120" s="49">
        <v>114</v>
      </c>
      <c r="B120" s="58" t="s">
        <v>705</v>
      </c>
      <c r="C120" s="59">
        <v>75.14</v>
      </c>
      <c r="D120" s="52" t="s">
        <v>584</v>
      </c>
      <c r="E120" s="53"/>
      <c r="F120" s="53"/>
      <c r="G120" s="51">
        <f t="shared" si="10"/>
        <v>75.14</v>
      </c>
      <c r="H120" s="54">
        <f t="shared" si="11"/>
        <v>26.299</v>
      </c>
      <c r="I120" s="51">
        <v>100</v>
      </c>
      <c r="J120" s="53">
        <v>30</v>
      </c>
      <c r="K120" s="99">
        <v>20</v>
      </c>
      <c r="L120" s="53">
        <v>30</v>
      </c>
      <c r="M120" s="53">
        <v>80</v>
      </c>
      <c r="N120" s="53"/>
      <c r="O120" s="100"/>
      <c r="P120" s="53"/>
      <c r="Q120" s="53"/>
      <c r="R120" s="53"/>
      <c r="S120" s="53"/>
      <c r="T120" s="53">
        <f>-S120+P120+M120</f>
        <v>80</v>
      </c>
      <c r="U120" s="128">
        <f t="shared" si="12"/>
        <v>8</v>
      </c>
      <c r="V120" s="127"/>
      <c r="W120" s="53"/>
      <c r="X120" s="53"/>
      <c r="Y120" s="53"/>
      <c r="Z120" s="53"/>
      <c r="AA120" s="53"/>
      <c r="AB120" s="127">
        <v>0</v>
      </c>
      <c r="AC120" s="148">
        <f>AB120*0.1*0.5</f>
        <v>0</v>
      </c>
      <c r="AD120" s="84">
        <f>AE120/0.4</f>
        <v>76</v>
      </c>
      <c r="AE120" s="150">
        <v>30.4</v>
      </c>
      <c r="AF120" s="151">
        <v>10</v>
      </c>
      <c r="AG120" s="171">
        <f t="shared" si="13"/>
        <v>74.699</v>
      </c>
      <c r="AH120" s="172" t="s">
        <v>189</v>
      </c>
      <c r="AI120" s="200"/>
      <c r="AJ120" s="173"/>
    </row>
    <row r="121" s="12" customFormat="1" spans="1:36">
      <c r="A121" s="49">
        <v>115</v>
      </c>
      <c r="B121" s="56" t="s">
        <v>706</v>
      </c>
      <c r="C121" s="57">
        <v>75.14</v>
      </c>
      <c r="D121" s="52" t="s">
        <v>607</v>
      </c>
      <c r="E121" s="53"/>
      <c r="F121" s="53"/>
      <c r="G121" s="51">
        <f t="shared" si="10"/>
        <v>75.14</v>
      </c>
      <c r="H121" s="54">
        <f t="shared" si="11"/>
        <v>26.299</v>
      </c>
      <c r="I121" s="51">
        <v>100</v>
      </c>
      <c r="J121" s="53">
        <v>30</v>
      </c>
      <c r="K121" s="99">
        <v>20</v>
      </c>
      <c r="L121" s="53">
        <v>30</v>
      </c>
      <c r="M121" s="53">
        <v>80</v>
      </c>
      <c r="N121" s="53"/>
      <c r="O121" s="100"/>
      <c r="P121" s="53"/>
      <c r="Q121" s="53"/>
      <c r="R121" s="53"/>
      <c r="S121" s="53"/>
      <c r="T121" s="53">
        <f>M121+P121-S121</f>
        <v>80</v>
      </c>
      <c r="U121" s="126">
        <f t="shared" si="12"/>
        <v>8</v>
      </c>
      <c r="V121" s="127">
        <v>0</v>
      </c>
      <c r="W121" s="53"/>
      <c r="X121" s="53"/>
      <c r="Y121" s="53"/>
      <c r="Z121" s="53"/>
      <c r="AA121" s="53"/>
      <c r="AB121" s="127">
        <v>0</v>
      </c>
      <c r="AC121" s="148">
        <f>AB121*0.1*0.5</f>
        <v>0</v>
      </c>
      <c r="AD121" s="53">
        <v>69</v>
      </c>
      <c r="AE121" s="53">
        <f>AD121*0.4</f>
        <v>27.6</v>
      </c>
      <c r="AF121" s="149">
        <v>10</v>
      </c>
      <c r="AG121" s="171">
        <f t="shared" si="13"/>
        <v>71.899</v>
      </c>
      <c r="AH121" s="172" t="s">
        <v>667</v>
      </c>
      <c r="AI121" s="200"/>
      <c r="AJ121" s="173"/>
    </row>
    <row r="122" s="15" customFormat="1" spans="1:36">
      <c r="A122" s="67">
        <v>116</v>
      </c>
      <c r="B122" s="68" t="s">
        <v>707</v>
      </c>
      <c r="C122" s="69">
        <v>75.14</v>
      </c>
      <c r="D122" s="70" t="s">
        <v>648</v>
      </c>
      <c r="E122" s="181"/>
      <c r="F122" s="181"/>
      <c r="G122" s="72">
        <f t="shared" si="10"/>
        <v>75.14</v>
      </c>
      <c r="H122" s="73">
        <f t="shared" si="11"/>
        <v>26.299</v>
      </c>
      <c r="I122" s="72">
        <v>100</v>
      </c>
      <c r="J122" s="71">
        <v>30</v>
      </c>
      <c r="K122" s="103">
        <v>20</v>
      </c>
      <c r="L122" s="71">
        <v>30</v>
      </c>
      <c r="M122" s="71">
        <v>80</v>
      </c>
      <c r="N122" s="181"/>
      <c r="O122" s="191"/>
      <c r="P122" s="181"/>
      <c r="Q122" s="181"/>
      <c r="R122" s="181"/>
      <c r="S122" s="181"/>
      <c r="T122" s="71">
        <f>M122+P122-S122</f>
        <v>80</v>
      </c>
      <c r="U122" s="131">
        <f t="shared" si="12"/>
        <v>8</v>
      </c>
      <c r="V122" s="132">
        <v>0</v>
      </c>
      <c r="W122" s="181"/>
      <c r="X122" s="181"/>
      <c r="Y122" s="181"/>
      <c r="Z122" s="181"/>
      <c r="AA122" s="181"/>
      <c r="AB122" s="132">
        <v>0</v>
      </c>
      <c r="AC122" s="155">
        <v>0</v>
      </c>
      <c r="AD122" s="71">
        <v>78</v>
      </c>
      <c r="AE122" s="71">
        <f>AD122*0.4</f>
        <v>31.2</v>
      </c>
      <c r="AF122" s="156">
        <v>0</v>
      </c>
      <c r="AG122" s="177">
        <f t="shared" si="13"/>
        <v>65.499</v>
      </c>
      <c r="AH122" s="172" t="s">
        <v>708</v>
      </c>
      <c r="AI122" s="202"/>
      <c r="AJ122" s="198"/>
    </row>
    <row r="123" s="15" customFormat="1" spans="1:36">
      <c r="A123" s="67">
        <v>117</v>
      </c>
      <c r="B123" s="189" t="s">
        <v>709</v>
      </c>
      <c r="C123" s="190">
        <v>74.86</v>
      </c>
      <c r="D123" s="70" t="s">
        <v>613</v>
      </c>
      <c r="E123" s="71"/>
      <c r="F123" s="71"/>
      <c r="G123" s="72">
        <f t="shared" si="10"/>
        <v>74.86</v>
      </c>
      <c r="H123" s="73">
        <f t="shared" si="11"/>
        <v>26.201</v>
      </c>
      <c r="I123" s="72">
        <v>100</v>
      </c>
      <c r="J123" s="71">
        <v>30</v>
      </c>
      <c r="K123" s="103">
        <v>20</v>
      </c>
      <c r="L123" s="71">
        <v>30</v>
      </c>
      <c r="M123" s="71">
        <v>80</v>
      </c>
      <c r="N123" s="71"/>
      <c r="O123" s="104"/>
      <c r="P123" s="71"/>
      <c r="Q123" s="71">
        <v>10</v>
      </c>
      <c r="R123" s="71"/>
      <c r="S123" s="71">
        <v>10</v>
      </c>
      <c r="T123" s="71">
        <f>-S123+P123+M123</f>
        <v>70</v>
      </c>
      <c r="U123" s="131">
        <f t="shared" si="12"/>
        <v>7</v>
      </c>
      <c r="V123" s="132"/>
      <c r="W123" s="71"/>
      <c r="X123" s="71"/>
      <c r="Y123" s="71"/>
      <c r="Z123" s="71"/>
      <c r="AA123" s="71"/>
      <c r="AB123" s="132">
        <v>0</v>
      </c>
      <c r="AC123" s="155">
        <f>AB123*0.1*0.5</f>
        <v>0</v>
      </c>
      <c r="AD123" s="71">
        <f>AE123/0.4</f>
        <v>76</v>
      </c>
      <c r="AE123" s="196">
        <v>30.4</v>
      </c>
      <c r="AF123" s="197">
        <v>10</v>
      </c>
      <c r="AG123" s="177">
        <f t="shared" si="13"/>
        <v>73.601</v>
      </c>
      <c r="AH123" s="172" t="s">
        <v>156</v>
      </c>
      <c r="AI123" s="202"/>
      <c r="AJ123" s="198"/>
    </row>
    <row r="124" s="15" customFormat="1" spans="1:36">
      <c r="A124" s="67">
        <v>118</v>
      </c>
      <c r="B124" s="189" t="s">
        <v>710</v>
      </c>
      <c r="C124" s="190">
        <v>74.57</v>
      </c>
      <c r="D124" s="70" t="s">
        <v>711</v>
      </c>
      <c r="E124" s="71"/>
      <c r="F124" s="71"/>
      <c r="G124" s="72">
        <f t="shared" si="10"/>
        <v>74.57</v>
      </c>
      <c r="H124" s="73">
        <f t="shared" si="11"/>
        <v>26.0995</v>
      </c>
      <c r="I124" s="72">
        <v>100</v>
      </c>
      <c r="J124" s="71">
        <v>30</v>
      </c>
      <c r="K124" s="103">
        <v>20</v>
      </c>
      <c r="L124" s="71">
        <v>30</v>
      </c>
      <c r="M124" s="71">
        <v>80</v>
      </c>
      <c r="N124" s="71"/>
      <c r="O124" s="104"/>
      <c r="P124" s="71"/>
      <c r="Q124" s="71">
        <v>5</v>
      </c>
      <c r="R124" s="71"/>
      <c r="S124" s="71">
        <v>5</v>
      </c>
      <c r="T124" s="71">
        <f>-S124+P124+M124</f>
        <v>75</v>
      </c>
      <c r="U124" s="131">
        <f t="shared" si="12"/>
        <v>7.5</v>
      </c>
      <c r="V124" s="132"/>
      <c r="W124" s="71"/>
      <c r="X124" s="71"/>
      <c r="Y124" s="71"/>
      <c r="Z124" s="71"/>
      <c r="AA124" s="71"/>
      <c r="AB124" s="132">
        <v>0</v>
      </c>
      <c r="AC124" s="155">
        <f>AB124*0.1*0.5</f>
        <v>0</v>
      </c>
      <c r="AD124" s="71">
        <f>AE124/0.4</f>
        <v>80</v>
      </c>
      <c r="AE124" s="196">
        <v>32</v>
      </c>
      <c r="AF124" s="197">
        <v>0</v>
      </c>
      <c r="AG124" s="177">
        <f t="shared" si="13"/>
        <v>65.5995</v>
      </c>
      <c r="AH124" s="172" t="s">
        <v>712</v>
      </c>
      <c r="AI124" s="202"/>
      <c r="AJ124" s="198"/>
    </row>
    <row r="125" s="15" customFormat="1" spans="1:36">
      <c r="A125" s="67">
        <v>119</v>
      </c>
      <c r="B125" s="68" t="s">
        <v>713</v>
      </c>
      <c r="C125" s="69">
        <v>74.29</v>
      </c>
      <c r="D125" s="70" t="s">
        <v>693</v>
      </c>
      <c r="E125" s="181"/>
      <c r="F125" s="181"/>
      <c r="G125" s="72">
        <f t="shared" si="10"/>
        <v>74.29</v>
      </c>
      <c r="H125" s="73">
        <f t="shared" si="11"/>
        <v>26.0015</v>
      </c>
      <c r="I125" s="72">
        <v>100</v>
      </c>
      <c r="J125" s="71">
        <v>30</v>
      </c>
      <c r="K125" s="103">
        <v>20</v>
      </c>
      <c r="L125" s="71">
        <v>30</v>
      </c>
      <c r="M125" s="71">
        <v>80</v>
      </c>
      <c r="N125" s="181"/>
      <c r="O125" s="191"/>
      <c r="P125" s="181"/>
      <c r="Q125" s="181"/>
      <c r="R125" s="181"/>
      <c r="S125" s="181"/>
      <c r="T125" s="71">
        <f>M125+P125-S125</f>
        <v>80</v>
      </c>
      <c r="U125" s="131">
        <f t="shared" si="12"/>
        <v>8</v>
      </c>
      <c r="V125" s="132">
        <v>0</v>
      </c>
      <c r="W125" s="181"/>
      <c r="X125" s="181"/>
      <c r="Y125" s="181"/>
      <c r="Z125" s="181"/>
      <c r="AA125" s="181"/>
      <c r="AB125" s="132">
        <v>0</v>
      </c>
      <c r="AC125" s="155">
        <v>0</v>
      </c>
      <c r="AD125" s="71">
        <v>84</v>
      </c>
      <c r="AE125" s="71">
        <f>AD125*0.4</f>
        <v>33.6</v>
      </c>
      <c r="AF125" s="156">
        <v>10</v>
      </c>
      <c r="AG125" s="177">
        <f t="shared" si="13"/>
        <v>77.6015</v>
      </c>
      <c r="AH125" s="172" t="s">
        <v>134</v>
      </c>
      <c r="AI125" s="202"/>
      <c r="AJ125" s="198"/>
    </row>
    <row r="126" s="12" customFormat="1" spans="1:36">
      <c r="A126" s="49">
        <v>120</v>
      </c>
      <c r="B126" s="58" t="s">
        <v>714</v>
      </c>
      <c r="C126" s="59">
        <v>74.29</v>
      </c>
      <c r="D126" s="52" t="s">
        <v>712</v>
      </c>
      <c r="E126" s="53"/>
      <c r="F126" s="53"/>
      <c r="G126" s="51">
        <f t="shared" si="10"/>
        <v>74.29</v>
      </c>
      <c r="H126" s="54">
        <f t="shared" si="11"/>
        <v>26.0015</v>
      </c>
      <c r="I126" s="51">
        <v>100</v>
      </c>
      <c r="J126" s="53">
        <v>30</v>
      </c>
      <c r="K126" s="99">
        <v>20</v>
      </c>
      <c r="L126" s="53">
        <v>30</v>
      </c>
      <c r="M126" s="53">
        <v>80</v>
      </c>
      <c r="N126" s="53"/>
      <c r="O126" s="100"/>
      <c r="P126" s="53"/>
      <c r="Q126" s="53"/>
      <c r="R126" s="53"/>
      <c r="S126" s="53"/>
      <c r="T126" s="53">
        <f>-S126+P126+M126</f>
        <v>80</v>
      </c>
      <c r="U126" s="128">
        <f t="shared" si="12"/>
        <v>8</v>
      </c>
      <c r="V126" s="127"/>
      <c r="W126" s="53"/>
      <c r="X126" s="53"/>
      <c r="Y126" s="53"/>
      <c r="Z126" s="53"/>
      <c r="AA126" s="53"/>
      <c r="AB126" s="127">
        <v>0</v>
      </c>
      <c r="AC126" s="148">
        <f>AB126*0.1*0.5</f>
        <v>0</v>
      </c>
      <c r="AD126" s="84">
        <f>AE126/0.4</f>
        <v>77</v>
      </c>
      <c r="AE126" s="150">
        <v>30.8</v>
      </c>
      <c r="AF126" s="151">
        <v>10</v>
      </c>
      <c r="AG126" s="171">
        <f t="shared" si="13"/>
        <v>74.8015</v>
      </c>
      <c r="AH126" s="172" t="s">
        <v>186</v>
      </c>
      <c r="AI126" s="200"/>
      <c r="AJ126" s="173"/>
    </row>
    <row r="127" s="12" customFormat="1" spans="1:36">
      <c r="A127" s="49">
        <v>121</v>
      </c>
      <c r="B127" s="58" t="s">
        <v>715</v>
      </c>
      <c r="C127" s="59">
        <v>74.29</v>
      </c>
      <c r="D127" s="52" t="s">
        <v>708</v>
      </c>
      <c r="E127" s="53"/>
      <c r="F127" s="53"/>
      <c r="G127" s="51">
        <f t="shared" si="10"/>
        <v>74.29</v>
      </c>
      <c r="H127" s="54">
        <f t="shared" si="11"/>
        <v>26.0015</v>
      </c>
      <c r="I127" s="51">
        <v>100</v>
      </c>
      <c r="J127" s="53">
        <v>30</v>
      </c>
      <c r="K127" s="99">
        <v>20</v>
      </c>
      <c r="L127" s="53">
        <v>30</v>
      </c>
      <c r="M127" s="53">
        <v>80</v>
      </c>
      <c r="N127" s="53"/>
      <c r="O127" s="100"/>
      <c r="P127" s="53"/>
      <c r="Q127" s="53"/>
      <c r="R127" s="53"/>
      <c r="S127" s="53"/>
      <c r="T127" s="53">
        <f>-S127+P127+M127</f>
        <v>80</v>
      </c>
      <c r="U127" s="128">
        <f t="shared" si="12"/>
        <v>8</v>
      </c>
      <c r="V127" s="127"/>
      <c r="W127" s="53"/>
      <c r="X127" s="53"/>
      <c r="Y127" s="53"/>
      <c r="Z127" s="53"/>
      <c r="AA127" s="53"/>
      <c r="AB127" s="127">
        <v>0</v>
      </c>
      <c r="AC127" s="148">
        <f>AB127*0.1*0.5</f>
        <v>0</v>
      </c>
      <c r="AD127" s="84">
        <f>AE127/0.4</f>
        <v>73</v>
      </c>
      <c r="AE127" s="150">
        <v>29.2</v>
      </c>
      <c r="AF127" s="151">
        <v>10</v>
      </c>
      <c r="AG127" s="171">
        <f t="shared" si="13"/>
        <v>73.2015</v>
      </c>
      <c r="AH127" s="172" t="s">
        <v>262</v>
      </c>
      <c r="AI127" s="200"/>
      <c r="AJ127" s="173"/>
    </row>
    <row r="128" s="12" customFormat="1" spans="1:36">
      <c r="A128" s="49">
        <v>122</v>
      </c>
      <c r="B128" s="58" t="s">
        <v>716</v>
      </c>
      <c r="C128" s="59">
        <v>74.29</v>
      </c>
      <c r="D128" s="52" t="s">
        <v>677</v>
      </c>
      <c r="E128" s="53"/>
      <c r="F128" s="53"/>
      <c r="G128" s="51">
        <f t="shared" si="10"/>
        <v>74.29</v>
      </c>
      <c r="H128" s="54">
        <f t="shared" si="11"/>
        <v>26.0015</v>
      </c>
      <c r="I128" s="51">
        <v>100</v>
      </c>
      <c r="J128" s="53">
        <v>30</v>
      </c>
      <c r="K128" s="99">
        <v>20</v>
      </c>
      <c r="L128" s="53">
        <v>30</v>
      </c>
      <c r="M128" s="53">
        <v>80</v>
      </c>
      <c r="N128" s="53"/>
      <c r="O128" s="100"/>
      <c r="P128" s="53"/>
      <c r="Q128" s="53"/>
      <c r="R128" s="53"/>
      <c r="S128" s="53"/>
      <c r="T128" s="53">
        <f>-S128+P128+M128</f>
        <v>80</v>
      </c>
      <c r="U128" s="128">
        <f t="shared" si="12"/>
        <v>8</v>
      </c>
      <c r="V128" s="194"/>
      <c r="W128" s="53"/>
      <c r="X128" s="53"/>
      <c r="Y128" s="53"/>
      <c r="Z128" s="53"/>
      <c r="AA128" s="53"/>
      <c r="AB128" s="127">
        <v>0</v>
      </c>
      <c r="AC128" s="148">
        <f>AB128*0.1*0.5</f>
        <v>0</v>
      </c>
      <c r="AD128" s="84">
        <f>AE128/0.4</f>
        <v>72</v>
      </c>
      <c r="AE128" s="150">
        <v>28.8</v>
      </c>
      <c r="AF128" s="151">
        <v>0</v>
      </c>
      <c r="AG128" s="171">
        <f t="shared" si="13"/>
        <v>62.8015</v>
      </c>
      <c r="AH128" s="172" t="s">
        <v>717</v>
      </c>
      <c r="AI128" s="200"/>
      <c r="AJ128" s="173"/>
    </row>
    <row r="129" s="15" customFormat="1" spans="1:36">
      <c r="A129" s="67">
        <v>123</v>
      </c>
      <c r="B129" s="68" t="s">
        <v>718</v>
      </c>
      <c r="C129" s="69">
        <v>74</v>
      </c>
      <c r="D129" s="70" t="s">
        <v>719</v>
      </c>
      <c r="E129" s="71"/>
      <c r="F129" s="71"/>
      <c r="G129" s="72">
        <f t="shared" si="10"/>
        <v>74</v>
      </c>
      <c r="H129" s="73">
        <f t="shared" si="11"/>
        <v>25.9</v>
      </c>
      <c r="I129" s="72">
        <v>100</v>
      </c>
      <c r="J129" s="71">
        <v>30</v>
      </c>
      <c r="K129" s="103">
        <v>20</v>
      </c>
      <c r="L129" s="71">
        <v>30</v>
      </c>
      <c r="M129" s="71">
        <v>80</v>
      </c>
      <c r="N129" s="71" t="s">
        <v>78</v>
      </c>
      <c r="O129" s="104"/>
      <c r="P129" s="71">
        <v>5</v>
      </c>
      <c r="Q129" s="71"/>
      <c r="R129" s="71"/>
      <c r="S129" s="71"/>
      <c r="T129" s="71">
        <f>M129+P129-S129</f>
        <v>85</v>
      </c>
      <c r="U129" s="131">
        <f t="shared" si="12"/>
        <v>8.5</v>
      </c>
      <c r="V129" s="132">
        <v>0</v>
      </c>
      <c r="W129" s="71"/>
      <c r="X129" s="71"/>
      <c r="Y129" s="71"/>
      <c r="Z129" s="71"/>
      <c r="AA129" s="71"/>
      <c r="AB129" s="132">
        <v>0</v>
      </c>
      <c r="AC129" s="155">
        <f>AB129*0.1*0.5</f>
        <v>0</v>
      </c>
      <c r="AD129" s="71">
        <v>80</v>
      </c>
      <c r="AE129" s="71">
        <f>AD129*0.4</f>
        <v>32</v>
      </c>
      <c r="AF129" s="156"/>
      <c r="AG129" s="177">
        <f t="shared" si="13"/>
        <v>66.4</v>
      </c>
      <c r="AH129" s="172" t="s">
        <v>711</v>
      </c>
      <c r="AI129" s="206"/>
      <c r="AJ129" s="198"/>
    </row>
    <row r="130" s="12" customFormat="1" spans="1:36">
      <c r="A130" s="49">
        <v>124</v>
      </c>
      <c r="B130" s="56" t="s">
        <v>720</v>
      </c>
      <c r="C130" s="57">
        <v>73.71</v>
      </c>
      <c r="D130" s="52" t="s">
        <v>560</v>
      </c>
      <c r="E130" s="74"/>
      <c r="F130" s="74"/>
      <c r="G130" s="51">
        <f t="shared" si="10"/>
        <v>73.71</v>
      </c>
      <c r="H130" s="54">
        <f t="shared" si="11"/>
        <v>25.7985</v>
      </c>
      <c r="I130" s="51">
        <v>100</v>
      </c>
      <c r="J130" s="53">
        <v>30</v>
      </c>
      <c r="K130" s="99">
        <v>20</v>
      </c>
      <c r="L130" s="53">
        <v>30</v>
      </c>
      <c r="M130" s="53">
        <v>80</v>
      </c>
      <c r="N130" s="74"/>
      <c r="O130" s="105"/>
      <c r="P130" s="74"/>
      <c r="Q130" s="74"/>
      <c r="R130" s="74"/>
      <c r="S130" s="74"/>
      <c r="T130" s="53">
        <f>M130+P130-S130</f>
        <v>80</v>
      </c>
      <c r="U130" s="126">
        <f t="shared" si="12"/>
        <v>8</v>
      </c>
      <c r="V130" s="127">
        <v>0</v>
      </c>
      <c r="W130" s="74"/>
      <c r="X130" s="74"/>
      <c r="Y130" s="74"/>
      <c r="Z130" s="74"/>
      <c r="AA130" s="74"/>
      <c r="AB130" s="127">
        <v>0</v>
      </c>
      <c r="AC130" s="148">
        <v>0</v>
      </c>
      <c r="AD130" s="53">
        <v>74</v>
      </c>
      <c r="AE130" s="53">
        <f>AD130*0.4</f>
        <v>29.6</v>
      </c>
      <c r="AF130" s="149">
        <v>10</v>
      </c>
      <c r="AG130" s="171">
        <f t="shared" si="13"/>
        <v>73.3985</v>
      </c>
      <c r="AH130" s="172" t="s">
        <v>264</v>
      </c>
      <c r="AI130" s="199"/>
      <c r="AJ130" s="173"/>
    </row>
    <row r="131" s="12" customFormat="1" spans="1:36">
      <c r="A131" s="49">
        <v>125</v>
      </c>
      <c r="B131" s="58" t="s">
        <v>721</v>
      </c>
      <c r="C131" s="59">
        <v>73.71</v>
      </c>
      <c r="D131" s="52" t="s">
        <v>701</v>
      </c>
      <c r="E131" s="53"/>
      <c r="F131" s="53"/>
      <c r="G131" s="51">
        <f t="shared" si="10"/>
        <v>73.71</v>
      </c>
      <c r="H131" s="54">
        <f t="shared" si="11"/>
        <v>25.7985</v>
      </c>
      <c r="I131" s="51">
        <v>100</v>
      </c>
      <c r="J131" s="53">
        <v>30</v>
      </c>
      <c r="K131" s="99">
        <v>20</v>
      </c>
      <c r="L131" s="53">
        <v>30</v>
      </c>
      <c r="M131" s="53">
        <v>80</v>
      </c>
      <c r="N131" s="53"/>
      <c r="O131" s="100"/>
      <c r="P131" s="53"/>
      <c r="Q131" s="53"/>
      <c r="R131" s="53"/>
      <c r="S131" s="53"/>
      <c r="T131" s="53">
        <f>-S131+P131+M131</f>
        <v>80</v>
      </c>
      <c r="U131" s="128">
        <f t="shared" si="12"/>
        <v>8</v>
      </c>
      <c r="V131" s="194"/>
      <c r="W131" s="53"/>
      <c r="X131" s="53"/>
      <c r="Y131" s="53"/>
      <c r="Z131" s="53"/>
      <c r="AA131" s="53"/>
      <c r="AB131" s="127">
        <v>0</v>
      </c>
      <c r="AC131" s="148">
        <f>AB131*0.1*0.5</f>
        <v>0</v>
      </c>
      <c r="AD131" s="84">
        <f>AE131/0.4</f>
        <v>70</v>
      </c>
      <c r="AE131" s="150">
        <v>28</v>
      </c>
      <c r="AF131" s="151">
        <v>10</v>
      </c>
      <c r="AG131" s="171">
        <f t="shared" si="13"/>
        <v>71.7985</v>
      </c>
      <c r="AH131" s="172" t="s">
        <v>672</v>
      </c>
      <c r="AI131" s="200"/>
      <c r="AJ131" s="173"/>
    </row>
    <row r="132" s="12" customFormat="1" spans="1:36">
      <c r="A132" s="49">
        <v>126</v>
      </c>
      <c r="B132" s="56" t="s">
        <v>722</v>
      </c>
      <c r="C132" s="57">
        <v>72.86</v>
      </c>
      <c r="D132" s="52" t="s">
        <v>660</v>
      </c>
      <c r="E132" s="74"/>
      <c r="F132" s="74"/>
      <c r="G132" s="51">
        <f t="shared" si="10"/>
        <v>72.86</v>
      </c>
      <c r="H132" s="54">
        <f t="shared" si="11"/>
        <v>25.501</v>
      </c>
      <c r="I132" s="51">
        <v>100</v>
      </c>
      <c r="J132" s="53">
        <v>30</v>
      </c>
      <c r="K132" s="99">
        <v>20</v>
      </c>
      <c r="L132" s="53">
        <v>30</v>
      </c>
      <c r="M132" s="53">
        <v>80</v>
      </c>
      <c r="N132" s="74"/>
      <c r="O132" s="105"/>
      <c r="P132" s="74"/>
      <c r="Q132" s="74"/>
      <c r="R132" s="74"/>
      <c r="S132" s="74"/>
      <c r="T132" s="53">
        <f t="shared" ref="T132:T138" si="17">M132+P132-S132</f>
        <v>80</v>
      </c>
      <c r="U132" s="126">
        <f t="shared" si="12"/>
        <v>8</v>
      </c>
      <c r="V132" s="127">
        <v>0</v>
      </c>
      <c r="W132" s="74"/>
      <c r="X132" s="74"/>
      <c r="Y132" s="74"/>
      <c r="Z132" s="74"/>
      <c r="AA132" s="74"/>
      <c r="AB132" s="127">
        <v>0</v>
      </c>
      <c r="AC132" s="148">
        <f>AB132*0.1*0.5</f>
        <v>0</v>
      </c>
      <c r="AD132" s="53">
        <v>83</v>
      </c>
      <c r="AE132" s="53">
        <f t="shared" ref="AE132:AE138" si="18">AD132*0.4</f>
        <v>33.2</v>
      </c>
      <c r="AF132" s="149">
        <v>10</v>
      </c>
      <c r="AG132" s="171">
        <f t="shared" si="13"/>
        <v>76.701</v>
      </c>
      <c r="AH132" s="172" t="s">
        <v>115</v>
      </c>
      <c r="AI132" s="200"/>
      <c r="AJ132" s="173"/>
    </row>
    <row r="133" s="12" customFormat="1" spans="1:36">
      <c r="A133" s="49">
        <v>127</v>
      </c>
      <c r="B133" s="56" t="s">
        <v>723</v>
      </c>
      <c r="C133" s="57">
        <v>72.86</v>
      </c>
      <c r="D133" s="52" t="s">
        <v>695</v>
      </c>
      <c r="E133" s="53"/>
      <c r="F133" s="53"/>
      <c r="G133" s="51">
        <f t="shared" si="10"/>
        <v>72.86</v>
      </c>
      <c r="H133" s="54">
        <f t="shared" si="11"/>
        <v>25.501</v>
      </c>
      <c r="I133" s="51">
        <v>100</v>
      </c>
      <c r="J133" s="53">
        <v>30</v>
      </c>
      <c r="K133" s="99">
        <v>20</v>
      </c>
      <c r="L133" s="53">
        <v>30</v>
      </c>
      <c r="M133" s="53">
        <v>80</v>
      </c>
      <c r="N133" s="53" t="s">
        <v>108</v>
      </c>
      <c r="O133" s="100"/>
      <c r="P133" s="53">
        <v>8</v>
      </c>
      <c r="Q133" s="53"/>
      <c r="R133" s="53"/>
      <c r="S133" s="53"/>
      <c r="T133" s="53">
        <f t="shared" si="17"/>
        <v>88</v>
      </c>
      <c r="U133" s="126">
        <f t="shared" si="12"/>
        <v>8.8</v>
      </c>
      <c r="V133" s="127">
        <v>0</v>
      </c>
      <c r="W133" s="53"/>
      <c r="X133" s="53"/>
      <c r="Y133" s="53"/>
      <c r="Z133" s="53"/>
      <c r="AA133" s="53"/>
      <c r="AB133" s="127">
        <v>0</v>
      </c>
      <c r="AC133" s="148">
        <f>AB133*0.1*0.5</f>
        <v>0</v>
      </c>
      <c r="AD133" s="53">
        <v>79</v>
      </c>
      <c r="AE133" s="53">
        <f t="shared" si="18"/>
        <v>31.6</v>
      </c>
      <c r="AF133" s="149">
        <v>10</v>
      </c>
      <c r="AG133" s="171">
        <f t="shared" si="13"/>
        <v>75.901</v>
      </c>
      <c r="AH133" s="172" t="s">
        <v>178</v>
      </c>
      <c r="AI133" s="200"/>
      <c r="AJ133" s="173"/>
    </row>
    <row r="134" s="12" customFormat="1" spans="1:36">
      <c r="A134" s="49">
        <v>128</v>
      </c>
      <c r="B134" s="56" t="s">
        <v>724</v>
      </c>
      <c r="C134" s="57">
        <v>72.86</v>
      </c>
      <c r="D134" s="52" t="s">
        <v>725</v>
      </c>
      <c r="E134" s="74"/>
      <c r="F134" s="74"/>
      <c r="G134" s="51">
        <f t="shared" si="10"/>
        <v>72.86</v>
      </c>
      <c r="H134" s="54">
        <f t="shared" si="11"/>
        <v>25.501</v>
      </c>
      <c r="I134" s="51">
        <v>100</v>
      </c>
      <c r="J134" s="53">
        <v>30</v>
      </c>
      <c r="K134" s="99">
        <v>20</v>
      </c>
      <c r="L134" s="53">
        <v>30</v>
      </c>
      <c r="M134" s="53">
        <v>80</v>
      </c>
      <c r="N134" s="74"/>
      <c r="O134" s="105"/>
      <c r="P134" s="74"/>
      <c r="Q134" s="74"/>
      <c r="R134" s="74"/>
      <c r="S134" s="74"/>
      <c r="T134" s="53">
        <f t="shared" si="17"/>
        <v>80</v>
      </c>
      <c r="U134" s="126">
        <f t="shared" si="12"/>
        <v>8</v>
      </c>
      <c r="V134" s="127">
        <v>0</v>
      </c>
      <c r="W134" s="74"/>
      <c r="X134" s="74"/>
      <c r="Y134" s="74"/>
      <c r="Z134" s="74"/>
      <c r="AA134" s="74"/>
      <c r="AB134" s="127">
        <v>0</v>
      </c>
      <c r="AC134" s="148">
        <f>AB134*0.1*0.5</f>
        <v>0</v>
      </c>
      <c r="AD134" s="53">
        <v>78</v>
      </c>
      <c r="AE134" s="53">
        <f t="shared" si="18"/>
        <v>31.2</v>
      </c>
      <c r="AF134" s="149"/>
      <c r="AG134" s="171">
        <f t="shared" si="13"/>
        <v>64.701</v>
      </c>
      <c r="AH134" s="172" t="s">
        <v>719</v>
      </c>
      <c r="AI134" s="200"/>
      <c r="AJ134" s="173"/>
    </row>
    <row r="135" s="12" customFormat="1" spans="1:36">
      <c r="A135" s="49">
        <v>129</v>
      </c>
      <c r="B135" s="50" t="s">
        <v>726</v>
      </c>
      <c r="C135" s="51">
        <v>72.29</v>
      </c>
      <c r="D135" s="52" t="s">
        <v>717</v>
      </c>
      <c r="E135" s="53"/>
      <c r="F135" s="53"/>
      <c r="G135" s="51">
        <f t="shared" ref="G135:G140" si="19">C135</f>
        <v>72.29</v>
      </c>
      <c r="H135" s="54">
        <f t="shared" ref="H135:H140" si="20">G135*0.7*0.5</f>
        <v>25.3015</v>
      </c>
      <c r="I135" s="51">
        <v>100</v>
      </c>
      <c r="J135" s="53">
        <v>30</v>
      </c>
      <c r="K135" s="99">
        <v>20</v>
      </c>
      <c r="L135" s="53">
        <v>30</v>
      </c>
      <c r="M135" s="53">
        <v>80</v>
      </c>
      <c r="N135" s="53"/>
      <c r="O135" s="100"/>
      <c r="P135" s="53"/>
      <c r="Q135" s="53"/>
      <c r="R135" s="53"/>
      <c r="S135" s="53"/>
      <c r="T135" s="53">
        <f t="shared" si="17"/>
        <v>80</v>
      </c>
      <c r="U135" s="126">
        <f t="shared" ref="U135:U140" si="21">T135*0.2*0.5</f>
        <v>8</v>
      </c>
      <c r="V135" s="127">
        <v>0</v>
      </c>
      <c r="W135" s="53"/>
      <c r="X135" s="53"/>
      <c r="Y135" s="53"/>
      <c r="Z135" s="53"/>
      <c r="AA135" s="53"/>
      <c r="AB135" s="127">
        <v>0</v>
      </c>
      <c r="AC135" s="148">
        <v>0</v>
      </c>
      <c r="AD135" s="53">
        <v>84</v>
      </c>
      <c r="AE135" s="53">
        <f t="shared" si="18"/>
        <v>33.6</v>
      </c>
      <c r="AF135" s="149">
        <v>10</v>
      </c>
      <c r="AG135" s="171">
        <f t="shared" ref="AG135:AG140" si="22">H135+U135+AC135+AE135+AF135</f>
        <v>76.9015</v>
      </c>
      <c r="AH135" s="172" t="s">
        <v>163</v>
      </c>
      <c r="AI135" s="200"/>
      <c r="AJ135" s="173"/>
    </row>
    <row r="136" s="12" customFormat="1" spans="1:36">
      <c r="A136" s="49">
        <v>130</v>
      </c>
      <c r="B136" s="56" t="s">
        <v>727</v>
      </c>
      <c r="C136" s="57">
        <v>72</v>
      </c>
      <c r="D136" s="52" t="s">
        <v>600</v>
      </c>
      <c r="E136" s="74"/>
      <c r="F136" s="74"/>
      <c r="G136" s="51">
        <f t="shared" si="19"/>
        <v>72</v>
      </c>
      <c r="H136" s="54">
        <f t="shared" si="20"/>
        <v>25.2</v>
      </c>
      <c r="I136" s="51">
        <v>100</v>
      </c>
      <c r="J136" s="53">
        <v>30</v>
      </c>
      <c r="K136" s="99">
        <v>20</v>
      </c>
      <c r="L136" s="53">
        <v>30</v>
      </c>
      <c r="M136" s="53">
        <v>80</v>
      </c>
      <c r="N136" s="74"/>
      <c r="O136" s="105"/>
      <c r="P136" s="74"/>
      <c r="Q136" s="74"/>
      <c r="R136" s="74"/>
      <c r="S136" s="74"/>
      <c r="T136" s="53">
        <f t="shared" si="17"/>
        <v>80</v>
      </c>
      <c r="U136" s="126">
        <f t="shared" si="21"/>
        <v>8</v>
      </c>
      <c r="V136" s="127">
        <v>0</v>
      </c>
      <c r="W136" s="74"/>
      <c r="X136" s="74"/>
      <c r="Y136" s="74"/>
      <c r="Z136" s="74"/>
      <c r="AA136" s="74"/>
      <c r="AB136" s="127">
        <v>0</v>
      </c>
      <c r="AC136" s="148">
        <v>0</v>
      </c>
      <c r="AD136" s="53">
        <v>85</v>
      </c>
      <c r="AE136" s="53">
        <f t="shared" si="18"/>
        <v>34</v>
      </c>
      <c r="AF136" s="149">
        <v>10</v>
      </c>
      <c r="AG136" s="171">
        <f t="shared" si="22"/>
        <v>77.2</v>
      </c>
      <c r="AH136" s="172" t="s">
        <v>139</v>
      </c>
      <c r="AI136" s="74"/>
      <c r="AJ136" s="173"/>
    </row>
    <row r="137" s="12" customFormat="1" spans="1:36">
      <c r="A137" s="49">
        <v>131</v>
      </c>
      <c r="B137" s="50" t="s">
        <v>728</v>
      </c>
      <c r="C137" s="51">
        <v>71.14</v>
      </c>
      <c r="D137" s="52" t="s">
        <v>654</v>
      </c>
      <c r="E137" s="53"/>
      <c r="F137" s="53"/>
      <c r="G137" s="51">
        <f t="shared" si="19"/>
        <v>71.14</v>
      </c>
      <c r="H137" s="54">
        <f t="shared" si="20"/>
        <v>24.899</v>
      </c>
      <c r="I137" s="51">
        <v>100</v>
      </c>
      <c r="J137" s="53">
        <v>30</v>
      </c>
      <c r="K137" s="99">
        <v>20</v>
      </c>
      <c r="L137" s="53">
        <v>30</v>
      </c>
      <c r="M137" s="53">
        <v>80</v>
      </c>
      <c r="N137" s="53"/>
      <c r="O137" s="100"/>
      <c r="P137" s="53"/>
      <c r="Q137" s="53"/>
      <c r="R137" s="53"/>
      <c r="S137" s="53"/>
      <c r="T137" s="53">
        <f t="shared" si="17"/>
        <v>80</v>
      </c>
      <c r="U137" s="126">
        <f t="shared" si="21"/>
        <v>8</v>
      </c>
      <c r="V137" s="127">
        <v>0</v>
      </c>
      <c r="W137" s="53"/>
      <c r="X137" s="53"/>
      <c r="Y137" s="53"/>
      <c r="Z137" s="53"/>
      <c r="AA137" s="53"/>
      <c r="AB137" s="127">
        <v>0</v>
      </c>
      <c r="AC137" s="148">
        <f>AB137*0.1*0.5</f>
        <v>0</v>
      </c>
      <c r="AD137" s="53">
        <v>76</v>
      </c>
      <c r="AE137" s="53">
        <f t="shared" si="18"/>
        <v>30.4</v>
      </c>
      <c r="AF137" s="149">
        <v>10</v>
      </c>
      <c r="AG137" s="171">
        <f t="shared" si="22"/>
        <v>73.299</v>
      </c>
      <c r="AH137" s="172" t="s">
        <v>278</v>
      </c>
      <c r="AI137" s="200"/>
      <c r="AJ137" s="173"/>
    </row>
    <row r="138" s="12" customFormat="1" spans="1:36">
      <c r="A138" s="49">
        <v>132</v>
      </c>
      <c r="B138" s="56" t="s">
        <v>729</v>
      </c>
      <c r="C138" s="57">
        <v>71.14</v>
      </c>
      <c r="D138" s="52" t="s">
        <v>662</v>
      </c>
      <c r="E138" s="188"/>
      <c r="F138" s="188"/>
      <c r="G138" s="51">
        <f t="shared" si="19"/>
        <v>71.14</v>
      </c>
      <c r="H138" s="54">
        <f t="shared" si="20"/>
        <v>24.899</v>
      </c>
      <c r="I138" s="51">
        <v>100</v>
      </c>
      <c r="J138" s="53">
        <v>30</v>
      </c>
      <c r="K138" s="99">
        <v>20</v>
      </c>
      <c r="L138" s="53">
        <v>30</v>
      </c>
      <c r="M138" s="53">
        <v>80</v>
      </c>
      <c r="N138" s="74"/>
      <c r="O138" s="105"/>
      <c r="P138" s="74"/>
      <c r="Q138" s="74"/>
      <c r="R138" s="74"/>
      <c r="S138" s="74"/>
      <c r="T138" s="53">
        <f t="shared" si="17"/>
        <v>80</v>
      </c>
      <c r="U138" s="126">
        <f t="shared" si="21"/>
        <v>8</v>
      </c>
      <c r="V138" s="127">
        <v>0</v>
      </c>
      <c r="W138" s="74"/>
      <c r="X138" s="74"/>
      <c r="Y138" s="74"/>
      <c r="Z138" s="74"/>
      <c r="AA138" s="74"/>
      <c r="AB138" s="127">
        <v>0</v>
      </c>
      <c r="AC138" s="148">
        <f>AB138*0.1*0.5</f>
        <v>0</v>
      </c>
      <c r="AD138" s="53">
        <v>75</v>
      </c>
      <c r="AE138" s="53">
        <f t="shared" si="18"/>
        <v>30</v>
      </c>
      <c r="AF138" s="149">
        <v>10</v>
      </c>
      <c r="AG138" s="171">
        <f t="shared" si="22"/>
        <v>72.899</v>
      </c>
      <c r="AH138" s="172" t="s">
        <v>296</v>
      </c>
      <c r="AI138" s="200"/>
      <c r="AJ138" s="173"/>
    </row>
    <row r="139" s="15" customFormat="1" spans="1:36">
      <c r="A139" s="67">
        <v>133</v>
      </c>
      <c r="B139" s="189" t="s">
        <v>730</v>
      </c>
      <c r="C139" s="190">
        <v>71.14</v>
      </c>
      <c r="D139" s="70" t="s">
        <v>689</v>
      </c>
      <c r="E139" s="71"/>
      <c r="F139" s="71"/>
      <c r="G139" s="72">
        <f t="shared" si="19"/>
        <v>71.14</v>
      </c>
      <c r="H139" s="73">
        <f t="shared" si="20"/>
        <v>24.899</v>
      </c>
      <c r="I139" s="72">
        <v>100</v>
      </c>
      <c r="J139" s="71">
        <v>30</v>
      </c>
      <c r="K139" s="103">
        <v>20</v>
      </c>
      <c r="L139" s="71">
        <v>30</v>
      </c>
      <c r="M139" s="71">
        <v>80</v>
      </c>
      <c r="N139" s="71" t="s">
        <v>349</v>
      </c>
      <c r="O139" s="104"/>
      <c r="P139" s="71">
        <v>5</v>
      </c>
      <c r="Q139" s="71">
        <v>5</v>
      </c>
      <c r="R139" s="71"/>
      <c r="S139" s="71">
        <v>5</v>
      </c>
      <c r="T139" s="71">
        <f>-S139+P139+M139</f>
        <v>80</v>
      </c>
      <c r="U139" s="131">
        <f t="shared" si="21"/>
        <v>8</v>
      </c>
      <c r="V139" s="204"/>
      <c r="W139" s="71"/>
      <c r="X139" s="71"/>
      <c r="Y139" s="71"/>
      <c r="Z139" s="71"/>
      <c r="AA139" s="71"/>
      <c r="AB139" s="132">
        <v>0</v>
      </c>
      <c r="AC139" s="155">
        <f>AB139*0.1*0.5</f>
        <v>0</v>
      </c>
      <c r="AD139" s="71">
        <f>AE139/0.4</f>
        <v>73</v>
      </c>
      <c r="AE139" s="196">
        <v>29.2</v>
      </c>
      <c r="AF139" s="197">
        <v>10</v>
      </c>
      <c r="AG139" s="177">
        <f t="shared" si="22"/>
        <v>72.099</v>
      </c>
      <c r="AH139" s="172" t="s">
        <v>664</v>
      </c>
      <c r="AI139" s="202"/>
      <c r="AJ139" s="198"/>
    </row>
    <row r="140" s="12" customFormat="1" spans="1:36">
      <c r="A140" s="49">
        <v>134</v>
      </c>
      <c r="B140" s="56" t="s">
        <v>731</v>
      </c>
      <c r="C140" s="57">
        <v>69.43</v>
      </c>
      <c r="D140" s="52" t="s">
        <v>697</v>
      </c>
      <c r="E140" s="74"/>
      <c r="F140" s="74"/>
      <c r="G140" s="51">
        <f t="shared" si="19"/>
        <v>69.43</v>
      </c>
      <c r="H140" s="54">
        <f t="shared" si="20"/>
        <v>24.3005</v>
      </c>
      <c r="I140" s="51">
        <v>100</v>
      </c>
      <c r="J140" s="53">
        <v>30</v>
      </c>
      <c r="K140" s="99">
        <v>20</v>
      </c>
      <c r="L140" s="53">
        <v>30</v>
      </c>
      <c r="M140" s="53">
        <v>80</v>
      </c>
      <c r="N140" s="74"/>
      <c r="O140" s="105"/>
      <c r="P140" s="74"/>
      <c r="Q140" s="74"/>
      <c r="R140" s="74"/>
      <c r="S140" s="74"/>
      <c r="T140" s="53">
        <f>M140+P140-S140</f>
        <v>80</v>
      </c>
      <c r="U140" s="126">
        <f t="shared" si="21"/>
        <v>8</v>
      </c>
      <c r="V140" s="127">
        <v>0</v>
      </c>
      <c r="W140" s="74"/>
      <c r="X140" s="74"/>
      <c r="Y140" s="74"/>
      <c r="Z140" s="74"/>
      <c r="AA140" s="74"/>
      <c r="AB140" s="127">
        <v>0</v>
      </c>
      <c r="AC140" s="148">
        <v>0</v>
      </c>
      <c r="AD140" s="53">
        <v>78</v>
      </c>
      <c r="AE140" s="53">
        <f>AD140*0.4</f>
        <v>31.2</v>
      </c>
      <c r="AF140" s="149">
        <v>0</v>
      </c>
      <c r="AG140" s="171">
        <f t="shared" si="22"/>
        <v>63.5005</v>
      </c>
      <c r="AH140" s="172" t="s">
        <v>725</v>
      </c>
      <c r="AI140" s="199"/>
      <c r="AJ140" s="173"/>
    </row>
    <row r="141" s="12" customFormat="1" spans="15:32">
      <c r="O141" s="203"/>
      <c r="AD141" s="205"/>
      <c r="AF141" s="205"/>
    </row>
  </sheetData>
  <sortState ref="B7:AJ140">
    <sortCondition ref="H7:H140" descending="1"/>
  </sortState>
  <mergeCells count="26">
    <mergeCell ref="A1:AI1"/>
    <mergeCell ref="C2:H2"/>
    <mergeCell ref="I2:U2"/>
    <mergeCell ref="V2:AC2"/>
    <mergeCell ref="E3:F3"/>
    <mergeCell ref="I3:M3"/>
    <mergeCell ref="N3:P3"/>
    <mergeCell ref="Q3:S3"/>
    <mergeCell ref="W3:AA3"/>
    <mergeCell ref="A2:A4"/>
    <mergeCell ref="B3:B4"/>
    <mergeCell ref="C3:C4"/>
    <mergeCell ref="D3:D4"/>
    <mergeCell ref="G3:G4"/>
    <mergeCell ref="H3:H4"/>
    <mergeCell ref="T3:T4"/>
    <mergeCell ref="U3:U4"/>
    <mergeCell ref="V3:V4"/>
    <mergeCell ref="AB3:AB4"/>
    <mergeCell ref="AC3:AC4"/>
    <mergeCell ref="AD3:AD4"/>
    <mergeCell ref="AE3:AE4"/>
    <mergeCell ref="AF3:AF4"/>
    <mergeCell ref="AG2:AG4"/>
    <mergeCell ref="AH2:AH4"/>
    <mergeCell ref="AI2:AI4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4"/>
  <sheetViews>
    <sheetView workbookViewId="0">
      <selection activeCell="C98" sqref="C98:E196"/>
    </sheetView>
  </sheetViews>
  <sheetFormatPr defaultColWidth="9" defaultRowHeight="13.5"/>
  <cols>
    <col min="3" max="3" width="15.625" customWidth="1"/>
    <col min="4" max="4" width="22.5" customWidth="1"/>
    <col min="5" max="5" width="13.75" customWidth="1"/>
    <col min="6" max="6" width="15.25" customWidth="1"/>
    <col min="8" max="8" width="17.875" customWidth="1"/>
    <col min="9" max="9" width="16.25" customWidth="1"/>
    <col min="10" max="10" width="10.75" customWidth="1"/>
    <col min="11" max="11" width="9.375" customWidth="1"/>
  </cols>
  <sheetData>
    <row r="1" spans="1:13">
      <c r="A1" s="1"/>
      <c r="B1" s="1"/>
      <c r="C1" s="1"/>
      <c r="D1" s="1"/>
      <c r="E1" s="1" t="s">
        <v>732</v>
      </c>
      <c r="F1" s="1"/>
      <c r="G1" s="1"/>
      <c r="H1" s="1"/>
      <c r="I1" s="1"/>
      <c r="J1" s="1"/>
      <c r="K1" s="10"/>
      <c r="L1" s="1"/>
      <c r="M1" s="1"/>
    </row>
    <row r="2" spans="1:13">
      <c r="A2" s="1" t="s">
        <v>45</v>
      </c>
      <c r="B2" s="1" t="s">
        <v>46</v>
      </c>
      <c r="C2" s="1" t="s">
        <v>733</v>
      </c>
      <c r="D2" s="1" t="s">
        <v>734</v>
      </c>
      <c r="E2" s="1" t="s">
        <v>735</v>
      </c>
      <c r="F2" s="1" t="s">
        <v>736</v>
      </c>
      <c r="G2" s="1" t="s">
        <v>737</v>
      </c>
      <c r="H2" s="1" t="s">
        <v>738</v>
      </c>
      <c r="I2" s="1" t="s">
        <v>739</v>
      </c>
      <c r="J2" s="1" t="s">
        <v>740</v>
      </c>
      <c r="K2" s="10" t="s">
        <v>741</v>
      </c>
      <c r="L2" s="1" t="s">
        <v>8</v>
      </c>
      <c r="M2" s="1"/>
    </row>
    <row r="3" spans="1:13">
      <c r="A3" s="1">
        <v>1</v>
      </c>
      <c r="B3" s="1" t="s">
        <v>742</v>
      </c>
      <c r="C3" s="1">
        <v>87.81</v>
      </c>
      <c r="D3" s="2">
        <f>C3*0.7*0.5</f>
        <v>30.7335</v>
      </c>
      <c r="E3" s="1">
        <v>38</v>
      </c>
      <c r="F3" s="1">
        <f t="shared" ref="F3:F66" si="0">D3+E3</f>
        <v>68.7335</v>
      </c>
      <c r="G3" s="1">
        <v>1</v>
      </c>
      <c r="H3" s="1">
        <v>8</v>
      </c>
      <c r="I3" s="1">
        <v>10</v>
      </c>
      <c r="J3" s="2">
        <f t="shared" ref="J3:J66" si="1">D3+H3+E3+I3</f>
        <v>86.7335</v>
      </c>
      <c r="K3" s="10">
        <v>2</v>
      </c>
      <c r="L3" s="1" t="s">
        <v>50</v>
      </c>
      <c r="M3" s="1"/>
    </row>
    <row r="4" spans="1:13">
      <c r="A4" s="1">
        <v>2</v>
      </c>
      <c r="B4" s="3" t="s">
        <v>743</v>
      </c>
      <c r="C4" s="3">
        <v>89.62</v>
      </c>
      <c r="D4" s="3">
        <f>[1]Sheet1!C4*0.35</f>
        <v>31.367</v>
      </c>
      <c r="E4" s="1">
        <v>37.2</v>
      </c>
      <c r="F4" s="1">
        <f t="shared" si="0"/>
        <v>68.567</v>
      </c>
      <c r="G4" s="1">
        <v>2</v>
      </c>
      <c r="H4" s="1">
        <v>8.5</v>
      </c>
      <c r="I4" s="1">
        <v>10</v>
      </c>
      <c r="J4" s="2">
        <f t="shared" si="1"/>
        <v>87.067</v>
      </c>
      <c r="K4" s="10">
        <v>1</v>
      </c>
      <c r="L4" s="1" t="s">
        <v>50</v>
      </c>
      <c r="M4" s="1"/>
    </row>
    <row r="5" spans="1:13">
      <c r="A5" s="1">
        <v>3</v>
      </c>
      <c r="B5" s="1" t="s">
        <v>744</v>
      </c>
      <c r="C5" s="1">
        <v>87.71</v>
      </c>
      <c r="D5" s="2">
        <f>C5*0.7*0.5</f>
        <v>30.6985</v>
      </c>
      <c r="E5" s="1">
        <v>36</v>
      </c>
      <c r="F5" s="1">
        <f t="shared" si="0"/>
        <v>66.6985</v>
      </c>
      <c r="G5" s="1">
        <v>3</v>
      </c>
      <c r="H5" s="1">
        <v>8.5</v>
      </c>
      <c r="I5" s="1">
        <v>10</v>
      </c>
      <c r="J5" s="2">
        <f t="shared" si="1"/>
        <v>85.1985</v>
      </c>
      <c r="K5" s="10">
        <v>3</v>
      </c>
      <c r="L5" s="1" t="s">
        <v>50</v>
      </c>
      <c r="M5" s="1"/>
    </row>
    <row r="6" spans="1:13">
      <c r="A6" s="1">
        <v>4</v>
      </c>
      <c r="B6" s="1" t="s">
        <v>745</v>
      </c>
      <c r="C6" s="1">
        <v>85.9</v>
      </c>
      <c r="D6" s="2">
        <v>30.065</v>
      </c>
      <c r="E6" s="1">
        <v>36.4</v>
      </c>
      <c r="F6" s="1">
        <f t="shared" si="0"/>
        <v>66.465</v>
      </c>
      <c r="G6" s="1">
        <v>4</v>
      </c>
      <c r="H6" s="1">
        <v>8</v>
      </c>
      <c r="I6" s="1">
        <v>10</v>
      </c>
      <c r="J6" s="2">
        <f t="shared" si="1"/>
        <v>84.465</v>
      </c>
      <c r="K6" s="10">
        <v>4</v>
      </c>
      <c r="L6" s="1" t="s">
        <v>50</v>
      </c>
      <c r="M6" s="1"/>
    </row>
    <row r="7" spans="1:13">
      <c r="A7" s="1">
        <v>5</v>
      </c>
      <c r="B7" s="3" t="s">
        <v>746</v>
      </c>
      <c r="C7" s="3">
        <v>83.24</v>
      </c>
      <c r="D7" s="3">
        <f>[1]Sheet1!C7*0.35</f>
        <v>29.134</v>
      </c>
      <c r="E7" s="1">
        <v>36.8</v>
      </c>
      <c r="F7" s="1">
        <f t="shared" si="0"/>
        <v>65.934</v>
      </c>
      <c r="G7" s="1">
        <v>5</v>
      </c>
      <c r="H7" s="1">
        <v>8.5</v>
      </c>
      <c r="I7" s="1">
        <v>0</v>
      </c>
      <c r="J7" s="2">
        <f t="shared" si="1"/>
        <v>74.434</v>
      </c>
      <c r="K7" s="10">
        <v>29</v>
      </c>
      <c r="L7" s="1" t="s">
        <v>63</v>
      </c>
      <c r="M7" s="1"/>
    </row>
    <row r="8" spans="1:13">
      <c r="A8" s="1">
        <v>6</v>
      </c>
      <c r="B8" s="1" t="s">
        <v>747</v>
      </c>
      <c r="C8" s="1">
        <v>84.19</v>
      </c>
      <c r="D8" s="2">
        <v>29.4665</v>
      </c>
      <c r="E8" s="1">
        <v>36.4</v>
      </c>
      <c r="F8" s="1">
        <f t="shared" si="0"/>
        <v>65.8665</v>
      </c>
      <c r="G8" s="1">
        <v>6</v>
      </c>
      <c r="H8" s="1">
        <v>8</v>
      </c>
      <c r="I8" s="1">
        <v>0</v>
      </c>
      <c r="J8" s="2">
        <f t="shared" si="1"/>
        <v>73.8665</v>
      </c>
      <c r="K8" s="10">
        <v>31</v>
      </c>
      <c r="L8" s="1" t="s">
        <v>63</v>
      </c>
      <c r="M8" s="1"/>
    </row>
    <row r="9" spans="1:13">
      <c r="A9" s="1">
        <v>7</v>
      </c>
      <c r="B9" s="3" t="s">
        <v>748</v>
      </c>
      <c r="C9" s="3">
        <v>85.33</v>
      </c>
      <c r="D9" s="3">
        <f>[1]Sheet1!C9*0.35</f>
        <v>29.8655</v>
      </c>
      <c r="E9" s="1">
        <v>36</v>
      </c>
      <c r="F9" s="1">
        <f t="shared" si="0"/>
        <v>65.8655</v>
      </c>
      <c r="G9" s="1">
        <v>7</v>
      </c>
      <c r="H9" s="1">
        <v>8</v>
      </c>
      <c r="I9" s="1">
        <v>0</v>
      </c>
      <c r="J9" s="2">
        <f t="shared" si="1"/>
        <v>73.8655</v>
      </c>
      <c r="K9" s="10">
        <v>32</v>
      </c>
      <c r="L9" s="1" t="s">
        <v>55</v>
      </c>
      <c r="M9" s="1"/>
    </row>
    <row r="10" spans="1:13">
      <c r="A10" s="1">
        <v>8</v>
      </c>
      <c r="B10" s="1" t="s">
        <v>749</v>
      </c>
      <c r="C10" s="1">
        <v>81.9</v>
      </c>
      <c r="D10" s="2">
        <v>28.665</v>
      </c>
      <c r="E10" s="1">
        <v>36.8</v>
      </c>
      <c r="F10" s="1">
        <f t="shared" si="0"/>
        <v>65.465</v>
      </c>
      <c r="G10" s="1">
        <v>8</v>
      </c>
      <c r="H10" s="1">
        <v>8</v>
      </c>
      <c r="I10" s="1">
        <v>10</v>
      </c>
      <c r="J10" s="2">
        <f t="shared" si="1"/>
        <v>83.465</v>
      </c>
      <c r="K10" s="10">
        <v>6</v>
      </c>
      <c r="L10" s="1" t="s">
        <v>50</v>
      </c>
      <c r="M10" s="1"/>
    </row>
    <row r="11" spans="1:13">
      <c r="A11" s="4">
        <v>9</v>
      </c>
      <c r="B11" s="5" t="s">
        <v>750</v>
      </c>
      <c r="C11" s="5">
        <v>82.48</v>
      </c>
      <c r="D11" s="5">
        <f>[1]Sheet1!C11*0.35</f>
        <v>28.868</v>
      </c>
      <c r="E11" s="4">
        <v>36.4</v>
      </c>
      <c r="F11" s="4">
        <f t="shared" si="0"/>
        <v>65.268</v>
      </c>
      <c r="G11" s="4">
        <v>9</v>
      </c>
      <c r="H11" s="4">
        <v>8</v>
      </c>
      <c r="I11" s="4">
        <v>0</v>
      </c>
      <c r="J11" s="2">
        <f t="shared" si="1"/>
        <v>73.268</v>
      </c>
      <c r="K11" s="10">
        <v>34</v>
      </c>
      <c r="L11" s="4" t="s">
        <v>55</v>
      </c>
      <c r="M11" s="4" t="s">
        <v>69</v>
      </c>
    </row>
    <row r="12" spans="1:13">
      <c r="A12" s="1">
        <v>10</v>
      </c>
      <c r="B12" s="1" t="s">
        <v>751</v>
      </c>
      <c r="C12" s="1">
        <v>83.43</v>
      </c>
      <c r="D12" s="2">
        <v>29.2005</v>
      </c>
      <c r="E12" s="1">
        <v>36</v>
      </c>
      <c r="F12" s="1">
        <f t="shared" si="0"/>
        <v>65.2005</v>
      </c>
      <c r="G12" s="1">
        <v>10</v>
      </c>
      <c r="H12" s="1">
        <v>8.5</v>
      </c>
      <c r="I12" s="1">
        <v>10</v>
      </c>
      <c r="J12" s="2">
        <f t="shared" si="1"/>
        <v>83.7005</v>
      </c>
      <c r="K12" s="10">
        <v>5</v>
      </c>
      <c r="L12" s="1" t="s">
        <v>63</v>
      </c>
      <c r="M12" s="1"/>
    </row>
    <row r="13" spans="1:13">
      <c r="A13" s="1">
        <v>11</v>
      </c>
      <c r="B13" s="3" t="s">
        <v>752</v>
      </c>
      <c r="C13" s="3">
        <v>83.43</v>
      </c>
      <c r="D13" s="3">
        <f>[1]Sheet1!C12*0.35</f>
        <v>29.2005</v>
      </c>
      <c r="E13" s="1">
        <v>36</v>
      </c>
      <c r="F13" s="1">
        <f t="shared" si="0"/>
        <v>65.2005</v>
      </c>
      <c r="G13" s="1">
        <v>10</v>
      </c>
      <c r="H13" s="1">
        <v>8</v>
      </c>
      <c r="I13" s="1">
        <v>0</v>
      </c>
      <c r="J13" s="2">
        <f t="shared" si="1"/>
        <v>73.2005</v>
      </c>
      <c r="K13" s="10">
        <v>35</v>
      </c>
      <c r="L13" s="1" t="s">
        <v>55</v>
      </c>
      <c r="M13" s="1"/>
    </row>
    <row r="14" spans="1:13">
      <c r="A14" s="1">
        <v>12</v>
      </c>
      <c r="B14" s="3" t="s">
        <v>753</v>
      </c>
      <c r="C14" s="3">
        <v>81.24</v>
      </c>
      <c r="D14" s="3">
        <f>[1]Sheet1!C14*0.35</f>
        <v>28.434</v>
      </c>
      <c r="E14" s="1">
        <v>36.4</v>
      </c>
      <c r="F14" s="1">
        <f t="shared" si="0"/>
        <v>64.834</v>
      </c>
      <c r="G14" s="1">
        <v>12</v>
      </c>
      <c r="H14" s="1">
        <v>8</v>
      </c>
      <c r="I14" s="1">
        <v>0</v>
      </c>
      <c r="J14" s="2">
        <f t="shared" si="1"/>
        <v>72.834</v>
      </c>
      <c r="K14" s="10">
        <v>37</v>
      </c>
      <c r="L14" s="1" t="s">
        <v>55</v>
      </c>
      <c r="M14" s="1"/>
    </row>
    <row r="15" spans="1:13">
      <c r="A15" s="6">
        <v>13</v>
      </c>
      <c r="B15" s="7" t="s">
        <v>754</v>
      </c>
      <c r="C15" s="7">
        <v>79.71</v>
      </c>
      <c r="D15" s="7">
        <f>[1]Sheet1!C15*0.35</f>
        <v>27.8985</v>
      </c>
      <c r="E15" s="6">
        <v>36.8</v>
      </c>
      <c r="F15" s="6">
        <f t="shared" si="0"/>
        <v>64.6985</v>
      </c>
      <c r="G15" s="6">
        <v>13</v>
      </c>
      <c r="H15" s="6">
        <v>8</v>
      </c>
      <c r="I15" s="6">
        <v>10</v>
      </c>
      <c r="J15" s="2">
        <f t="shared" si="1"/>
        <v>82.6985</v>
      </c>
      <c r="K15" s="10">
        <v>8</v>
      </c>
      <c r="L15" s="6"/>
      <c r="M15" s="6" t="s">
        <v>505</v>
      </c>
    </row>
    <row r="16" spans="1:13">
      <c r="A16" s="1">
        <v>14</v>
      </c>
      <c r="B16" s="3" t="s">
        <v>755</v>
      </c>
      <c r="C16" s="3">
        <v>79.81</v>
      </c>
      <c r="D16" s="3">
        <f>[1]Sheet1!C16*0.35</f>
        <v>27.9335</v>
      </c>
      <c r="E16" s="1">
        <v>36.4</v>
      </c>
      <c r="F16" s="1">
        <f t="shared" si="0"/>
        <v>64.3335</v>
      </c>
      <c r="G16" s="1">
        <v>14</v>
      </c>
      <c r="H16" s="1">
        <v>8.8</v>
      </c>
      <c r="I16" s="1">
        <v>10</v>
      </c>
      <c r="J16" s="2">
        <f t="shared" si="1"/>
        <v>83.1335</v>
      </c>
      <c r="K16" s="10">
        <v>7</v>
      </c>
      <c r="L16" s="1" t="s">
        <v>63</v>
      </c>
      <c r="M16" s="1"/>
    </row>
    <row r="17" spans="1:13">
      <c r="A17" s="6">
        <v>15</v>
      </c>
      <c r="B17" s="7" t="s">
        <v>756</v>
      </c>
      <c r="C17" s="7">
        <v>80.1</v>
      </c>
      <c r="D17" s="7">
        <f>[1]Sheet1!C17*0.35</f>
        <v>28.035</v>
      </c>
      <c r="E17" s="6">
        <v>36</v>
      </c>
      <c r="F17" s="6">
        <f t="shared" si="0"/>
        <v>64.035</v>
      </c>
      <c r="G17" s="6">
        <v>15</v>
      </c>
      <c r="H17" s="6">
        <v>8</v>
      </c>
      <c r="I17" s="6">
        <v>0</v>
      </c>
      <c r="J17" s="2">
        <f t="shared" si="1"/>
        <v>72.035</v>
      </c>
      <c r="K17" s="10">
        <v>38</v>
      </c>
      <c r="L17" s="6"/>
      <c r="M17" s="6" t="s">
        <v>505</v>
      </c>
    </row>
    <row r="18" spans="1:13">
      <c r="A18" s="1">
        <v>16</v>
      </c>
      <c r="B18" s="3" t="s">
        <v>757</v>
      </c>
      <c r="C18" s="3">
        <v>78.86</v>
      </c>
      <c r="D18" s="3">
        <f>[1]Sheet1!C18*0.35</f>
        <v>27.601</v>
      </c>
      <c r="E18" s="1">
        <v>36</v>
      </c>
      <c r="F18" s="1">
        <f t="shared" si="0"/>
        <v>63.601</v>
      </c>
      <c r="G18" s="1">
        <v>16</v>
      </c>
      <c r="H18" s="1">
        <v>8</v>
      </c>
      <c r="I18" s="1">
        <v>0</v>
      </c>
      <c r="J18" s="2">
        <f t="shared" si="1"/>
        <v>71.601</v>
      </c>
      <c r="K18" s="10">
        <v>40</v>
      </c>
      <c r="L18" s="1" t="s">
        <v>55</v>
      </c>
      <c r="M18" s="1"/>
    </row>
    <row r="19" spans="1:13">
      <c r="A19" s="1">
        <v>17</v>
      </c>
      <c r="B19" s="3" t="s">
        <v>758</v>
      </c>
      <c r="C19" s="3">
        <v>82.57</v>
      </c>
      <c r="D19" s="3">
        <f>[1]Sheet1!C19*0.35</f>
        <v>28.8995</v>
      </c>
      <c r="E19" s="1">
        <v>34.4</v>
      </c>
      <c r="F19" s="1">
        <f t="shared" si="0"/>
        <v>63.2995</v>
      </c>
      <c r="G19" s="1">
        <v>17</v>
      </c>
      <c r="H19" s="1">
        <v>8</v>
      </c>
      <c r="I19" s="1">
        <v>10</v>
      </c>
      <c r="J19" s="2">
        <f t="shared" si="1"/>
        <v>81.2995</v>
      </c>
      <c r="K19" s="10">
        <v>11</v>
      </c>
      <c r="L19" s="1" t="s">
        <v>63</v>
      </c>
      <c r="M19" s="1"/>
    </row>
    <row r="20" spans="1:13">
      <c r="A20" s="1">
        <v>18</v>
      </c>
      <c r="B20" s="3" t="s">
        <v>759</v>
      </c>
      <c r="C20" s="3">
        <v>82.29</v>
      </c>
      <c r="D20" s="3">
        <f>[1]Sheet1!C20*0.35</f>
        <v>28.8015</v>
      </c>
      <c r="E20" s="1">
        <v>34.4</v>
      </c>
      <c r="F20" s="1">
        <f t="shared" si="0"/>
        <v>63.2015</v>
      </c>
      <c r="G20" s="1">
        <v>18</v>
      </c>
      <c r="H20" s="1">
        <v>8</v>
      </c>
      <c r="I20" s="1">
        <v>0</v>
      </c>
      <c r="J20" s="2">
        <f t="shared" si="1"/>
        <v>71.2015</v>
      </c>
      <c r="K20" s="10">
        <v>42</v>
      </c>
      <c r="L20" s="1" t="s">
        <v>55</v>
      </c>
      <c r="M20" s="1"/>
    </row>
    <row r="21" spans="1:13">
      <c r="A21" s="1">
        <v>19</v>
      </c>
      <c r="B21" s="1" t="s">
        <v>760</v>
      </c>
      <c r="C21" s="1">
        <v>77.52</v>
      </c>
      <c r="D21" s="2">
        <v>27.132</v>
      </c>
      <c r="E21" s="1">
        <v>36</v>
      </c>
      <c r="F21" s="1">
        <f t="shared" si="0"/>
        <v>63.132</v>
      </c>
      <c r="G21" s="1">
        <v>19</v>
      </c>
      <c r="H21" s="1">
        <v>8</v>
      </c>
      <c r="I21" s="1">
        <v>0</v>
      </c>
      <c r="J21" s="2">
        <f t="shared" si="1"/>
        <v>71.132</v>
      </c>
      <c r="K21" s="10">
        <v>43</v>
      </c>
      <c r="L21" s="1" t="s">
        <v>55</v>
      </c>
      <c r="M21" s="1"/>
    </row>
    <row r="22" spans="1:13">
      <c r="A22" s="1">
        <v>20</v>
      </c>
      <c r="B22" s="1" t="s">
        <v>761</v>
      </c>
      <c r="C22" s="1">
        <v>83.05</v>
      </c>
      <c r="D22" s="2">
        <v>29.0675</v>
      </c>
      <c r="E22" s="1">
        <v>34</v>
      </c>
      <c r="F22" s="1">
        <f t="shared" si="0"/>
        <v>63.0675</v>
      </c>
      <c r="G22" s="1">
        <v>20</v>
      </c>
      <c r="H22" s="1">
        <v>8.5</v>
      </c>
      <c r="I22" s="1">
        <v>10</v>
      </c>
      <c r="J22" s="2">
        <f t="shared" si="1"/>
        <v>81.5675</v>
      </c>
      <c r="K22" s="10">
        <v>10</v>
      </c>
      <c r="L22" s="1" t="s">
        <v>63</v>
      </c>
      <c r="M22" s="1"/>
    </row>
    <row r="23" spans="1:13">
      <c r="A23" s="6">
        <v>21</v>
      </c>
      <c r="B23" s="6" t="s">
        <v>762</v>
      </c>
      <c r="C23" s="6">
        <v>82.48</v>
      </c>
      <c r="D23" s="8">
        <v>28.868</v>
      </c>
      <c r="E23" s="6">
        <v>34</v>
      </c>
      <c r="F23" s="6">
        <f t="shared" si="0"/>
        <v>62.868</v>
      </c>
      <c r="G23" s="6">
        <v>21</v>
      </c>
      <c r="H23" s="6">
        <v>8.5</v>
      </c>
      <c r="I23" s="6">
        <v>0</v>
      </c>
      <c r="J23" s="2">
        <f t="shared" si="1"/>
        <v>71.368</v>
      </c>
      <c r="K23" s="10">
        <v>41</v>
      </c>
      <c r="L23" s="6"/>
      <c r="M23" s="6" t="s">
        <v>505</v>
      </c>
    </row>
    <row r="24" spans="1:13">
      <c r="A24" s="1">
        <v>22</v>
      </c>
      <c r="B24" s="3" t="s">
        <v>763</v>
      </c>
      <c r="C24" s="3">
        <v>78.86</v>
      </c>
      <c r="D24" s="3">
        <f>[1]Sheet1!C24*0.35</f>
        <v>27.601</v>
      </c>
      <c r="E24" s="1">
        <v>35.2</v>
      </c>
      <c r="F24" s="1">
        <f t="shared" si="0"/>
        <v>62.801</v>
      </c>
      <c r="G24" s="1">
        <v>22</v>
      </c>
      <c r="H24" s="1">
        <v>8.8</v>
      </c>
      <c r="I24" s="1">
        <v>10</v>
      </c>
      <c r="J24" s="2">
        <f t="shared" si="1"/>
        <v>81.601</v>
      </c>
      <c r="K24" s="10">
        <v>9</v>
      </c>
      <c r="L24" s="1" t="s">
        <v>63</v>
      </c>
      <c r="M24" s="1"/>
    </row>
    <row r="25" spans="1:13">
      <c r="A25" s="1">
        <v>23</v>
      </c>
      <c r="B25" s="1" t="s">
        <v>764</v>
      </c>
      <c r="C25" s="1">
        <v>82.48</v>
      </c>
      <c r="D25" s="2">
        <v>28.868</v>
      </c>
      <c r="E25" s="1">
        <v>33.6</v>
      </c>
      <c r="F25" s="1">
        <f t="shared" si="0"/>
        <v>62.468</v>
      </c>
      <c r="G25" s="1">
        <v>23</v>
      </c>
      <c r="H25" s="1">
        <v>8.5</v>
      </c>
      <c r="I25" s="1">
        <v>0</v>
      </c>
      <c r="J25" s="2">
        <f t="shared" si="1"/>
        <v>70.968</v>
      </c>
      <c r="K25" s="10">
        <v>44</v>
      </c>
      <c r="L25" s="1" t="s">
        <v>55</v>
      </c>
      <c r="M25" s="1"/>
    </row>
    <row r="26" spans="1:13">
      <c r="A26" s="1">
        <v>24</v>
      </c>
      <c r="B26" s="1" t="s">
        <v>765</v>
      </c>
      <c r="C26" s="1">
        <v>81.9</v>
      </c>
      <c r="D26" s="2">
        <v>28.665</v>
      </c>
      <c r="E26" s="1">
        <v>33.6</v>
      </c>
      <c r="F26" s="1">
        <f t="shared" si="0"/>
        <v>62.265</v>
      </c>
      <c r="G26" s="1">
        <v>24</v>
      </c>
      <c r="H26" s="1">
        <v>8</v>
      </c>
      <c r="I26" s="1">
        <v>0</v>
      </c>
      <c r="J26" s="2">
        <f t="shared" si="1"/>
        <v>70.265</v>
      </c>
      <c r="K26" s="10">
        <v>47</v>
      </c>
      <c r="L26" s="1"/>
      <c r="M26" s="1"/>
    </row>
    <row r="27" spans="1:13">
      <c r="A27" s="1">
        <v>25</v>
      </c>
      <c r="B27" s="1" t="s">
        <v>766</v>
      </c>
      <c r="C27" s="1">
        <v>78.29</v>
      </c>
      <c r="D27" s="2">
        <v>27.4015</v>
      </c>
      <c r="E27" s="1">
        <v>34.8</v>
      </c>
      <c r="F27" s="1">
        <f t="shared" si="0"/>
        <v>62.2015</v>
      </c>
      <c r="G27" s="1">
        <v>25</v>
      </c>
      <c r="H27" s="1">
        <v>8</v>
      </c>
      <c r="I27" s="1">
        <v>0</v>
      </c>
      <c r="J27" s="2">
        <f t="shared" si="1"/>
        <v>70.2015</v>
      </c>
      <c r="K27" s="10">
        <v>48</v>
      </c>
      <c r="L27" s="1"/>
      <c r="M27" s="1"/>
    </row>
    <row r="28" spans="1:13">
      <c r="A28" s="1">
        <v>26</v>
      </c>
      <c r="B28" s="1" t="s">
        <v>767</v>
      </c>
      <c r="C28" s="1">
        <v>81.43</v>
      </c>
      <c r="D28" s="2">
        <v>28.5005</v>
      </c>
      <c r="E28" s="1">
        <v>33.6</v>
      </c>
      <c r="F28" s="1">
        <f t="shared" si="0"/>
        <v>62.1005</v>
      </c>
      <c r="G28" s="1">
        <v>26</v>
      </c>
      <c r="H28" s="1">
        <v>8.5</v>
      </c>
      <c r="I28" s="1">
        <v>0</v>
      </c>
      <c r="J28" s="2">
        <f t="shared" si="1"/>
        <v>70.6005</v>
      </c>
      <c r="K28" s="10">
        <v>45</v>
      </c>
      <c r="L28" s="1"/>
      <c r="M28" s="11"/>
    </row>
    <row r="29" spans="1:13">
      <c r="A29" s="1">
        <v>27</v>
      </c>
      <c r="B29" s="3" t="s">
        <v>768</v>
      </c>
      <c r="C29" s="3">
        <v>81.33</v>
      </c>
      <c r="D29" s="3">
        <f>[1]Sheet1!C29*0.35</f>
        <v>28.4655</v>
      </c>
      <c r="E29" s="1">
        <v>33.6</v>
      </c>
      <c r="F29" s="1">
        <f t="shared" si="0"/>
        <v>62.0655</v>
      </c>
      <c r="G29" s="1">
        <v>27</v>
      </c>
      <c r="H29" s="1">
        <v>8</v>
      </c>
      <c r="I29" s="1">
        <v>10</v>
      </c>
      <c r="J29" s="2">
        <f t="shared" si="1"/>
        <v>80.0655</v>
      </c>
      <c r="K29" s="10">
        <v>13</v>
      </c>
      <c r="L29" s="1" t="s">
        <v>63</v>
      </c>
      <c r="M29" s="1"/>
    </row>
    <row r="30" spans="1:13">
      <c r="A30" s="4">
        <v>28</v>
      </c>
      <c r="B30" s="4" t="s">
        <v>769</v>
      </c>
      <c r="C30" s="4">
        <v>76.67</v>
      </c>
      <c r="D30" s="9">
        <v>26.8345</v>
      </c>
      <c r="E30" s="4">
        <v>35.2</v>
      </c>
      <c r="F30" s="4">
        <f t="shared" si="0"/>
        <v>62.0345</v>
      </c>
      <c r="G30" s="4">
        <v>28</v>
      </c>
      <c r="H30" s="4">
        <v>8</v>
      </c>
      <c r="I30" s="4">
        <v>0</v>
      </c>
      <c r="J30" s="2">
        <f t="shared" si="1"/>
        <v>70.0345</v>
      </c>
      <c r="K30" s="10">
        <v>49</v>
      </c>
      <c r="L30" s="4"/>
      <c r="M30" s="4" t="s">
        <v>105</v>
      </c>
    </row>
    <row r="31" spans="1:13">
      <c r="A31" s="6">
        <v>29</v>
      </c>
      <c r="B31" s="7" t="s">
        <v>770</v>
      </c>
      <c r="C31" s="7">
        <v>90.38</v>
      </c>
      <c r="D31" s="7">
        <f>[1]Sheet1!C31*0.35</f>
        <v>31.633</v>
      </c>
      <c r="E31" s="6">
        <v>30.4</v>
      </c>
      <c r="F31" s="6">
        <f t="shared" si="0"/>
        <v>62.033</v>
      </c>
      <c r="G31" s="6">
        <v>29</v>
      </c>
      <c r="H31" s="6">
        <v>8</v>
      </c>
      <c r="I31" s="6">
        <v>0</v>
      </c>
      <c r="J31" s="2">
        <f t="shared" si="1"/>
        <v>70.033</v>
      </c>
      <c r="K31" s="10">
        <v>50</v>
      </c>
      <c r="L31" s="6"/>
      <c r="M31" s="6" t="s">
        <v>505</v>
      </c>
    </row>
    <row r="32" spans="1:13">
      <c r="A32" s="1">
        <v>30</v>
      </c>
      <c r="B32" s="3" t="s">
        <v>771</v>
      </c>
      <c r="C32" s="3">
        <v>79.24</v>
      </c>
      <c r="D32" s="3">
        <f>[1]Sheet1!C32*0.35</f>
        <v>27.734</v>
      </c>
      <c r="E32" s="1">
        <v>34</v>
      </c>
      <c r="F32" s="1">
        <f t="shared" si="0"/>
        <v>61.734</v>
      </c>
      <c r="G32" s="1">
        <v>30</v>
      </c>
      <c r="H32" s="1">
        <v>8</v>
      </c>
      <c r="I32" s="1">
        <v>0</v>
      </c>
      <c r="J32" s="2">
        <f t="shared" si="1"/>
        <v>69.734</v>
      </c>
      <c r="K32" s="10">
        <v>51</v>
      </c>
      <c r="L32" s="1"/>
      <c r="M32" s="1"/>
    </row>
    <row r="33" spans="1:13">
      <c r="A33" s="1">
        <v>31</v>
      </c>
      <c r="B33" s="1" t="s">
        <v>772</v>
      </c>
      <c r="C33" s="1">
        <v>80.19</v>
      </c>
      <c r="D33" s="2">
        <v>28.0665</v>
      </c>
      <c r="E33" s="1">
        <v>33.6</v>
      </c>
      <c r="F33" s="1">
        <f t="shared" si="0"/>
        <v>61.6665</v>
      </c>
      <c r="G33" s="1">
        <v>31</v>
      </c>
      <c r="H33" s="1">
        <v>8</v>
      </c>
      <c r="I33" s="1">
        <v>10</v>
      </c>
      <c r="J33" s="2">
        <f t="shared" si="1"/>
        <v>79.6665</v>
      </c>
      <c r="K33" s="10">
        <v>14</v>
      </c>
      <c r="L33" s="1" t="s">
        <v>63</v>
      </c>
      <c r="M33" s="1"/>
    </row>
    <row r="34" spans="1:13">
      <c r="A34" s="1">
        <v>32</v>
      </c>
      <c r="B34" s="1" t="s">
        <v>773</v>
      </c>
      <c r="C34" s="1">
        <v>81.24</v>
      </c>
      <c r="D34" s="2">
        <v>28.434</v>
      </c>
      <c r="E34" s="1">
        <v>33.2</v>
      </c>
      <c r="F34" s="1">
        <f t="shared" si="0"/>
        <v>61.634</v>
      </c>
      <c r="G34" s="1">
        <v>32</v>
      </c>
      <c r="H34" s="1">
        <v>8</v>
      </c>
      <c r="I34" s="1">
        <v>0</v>
      </c>
      <c r="J34" s="2">
        <f t="shared" si="1"/>
        <v>69.634</v>
      </c>
      <c r="K34" s="10">
        <v>52</v>
      </c>
      <c r="L34" s="1"/>
      <c r="M34" s="1"/>
    </row>
    <row r="35" spans="1:13">
      <c r="A35" s="1">
        <v>33</v>
      </c>
      <c r="B35" s="1" t="s">
        <v>774</v>
      </c>
      <c r="C35" s="1">
        <v>77.81</v>
      </c>
      <c r="D35" s="2">
        <v>27.2335</v>
      </c>
      <c r="E35" s="1">
        <v>34.4</v>
      </c>
      <c r="F35" s="1">
        <f t="shared" si="0"/>
        <v>61.6335</v>
      </c>
      <c r="G35" s="1">
        <v>33</v>
      </c>
      <c r="H35" s="1">
        <v>8.5</v>
      </c>
      <c r="I35" s="1">
        <v>10</v>
      </c>
      <c r="J35" s="2">
        <f t="shared" si="1"/>
        <v>80.1335</v>
      </c>
      <c r="K35" s="10">
        <v>12</v>
      </c>
      <c r="L35" s="1" t="s">
        <v>55</v>
      </c>
      <c r="M35" s="1"/>
    </row>
    <row r="36" spans="1:13">
      <c r="A36" s="1">
        <v>34</v>
      </c>
      <c r="B36" s="3" t="s">
        <v>775</v>
      </c>
      <c r="C36" s="3">
        <v>73.24</v>
      </c>
      <c r="D36" s="3">
        <f>[1]Sheet1!C36*0.35</f>
        <v>25.634</v>
      </c>
      <c r="E36" s="1">
        <v>35.2</v>
      </c>
      <c r="F36" s="1">
        <f t="shared" si="0"/>
        <v>60.834</v>
      </c>
      <c r="G36" s="1">
        <v>34</v>
      </c>
      <c r="H36" s="1">
        <v>8</v>
      </c>
      <c r="I36" s="1">
        <v>10</v>
      </c>
      <c r="J36" s="2">
        <f t="shared" si="1"/>
        <v>78.834</v>
      </c>
      <c r="K36" s="10">
        <v>15</v>
      </c>
      <c r="L36" s="1" t="s">
        <v>55</v>
      </c>
      <c r="M36" s="1"/>
    </row>
    <row r="37" spans="1:13">
      <c r="A37" s="1">
        <v>35</v>
      </c>
      <c r="B37" s="1" t="s">
        <v>776</v>
      </c>
      <c r="C37" s="1">
        <v>76.86</v>
      </c>
      <c r="D37" s="2">
        <v>26.901</v>
      </c>
      <c r="E37" s="1">
        <v>33.6</v>
      </c>
      <c r="F37" s="1">
        <f t="shared" si="0"/>
        <v>60.501</v>
      </c>
      <c r="G37" s="1">
        <v>35</v>
      </c>
      <c r="H37" s="1">
        <v>8</v>
      </c>
      <c r="I37" s="1">
        <v>10</v>
      </c>
      <c r="J37" s="2">
        <f t="shared" si="1"/>
        <v>78.501</v>
      </c>
      <c r="K37" s="10">
        <v>16</v>
      </c>
      <c r="L37" s="1" t="s">
        <v>55</v>
      </c>
      <c r="M37" s="1"/>
    </row>
    <row r="38" spans="1:13">
      <c r="A38" s="1">
        <v>36</v>
      </c>
      <c r="B38" s="3" t="s">
        <v>777</v>
      </c>
      <c r="C38" s="3">
        <v>78.48</v>
      </c>
      <c r="D38" s="3">
        <f>[1]Sheet1!C38*0.35</f>
        <v>27.468</v>
      </c>
      <c r="E38" s="1">
        <v>32.8</v>
      </c>
      <c r="F38" s="1">
        <f t="shared" si="0"/>
        <v>60.268</v>
      </c>
      <c r="G38" s="1">
        <v>36</v>
      </c>
      <c r="H38" s="1">
        <v>8</v>
      </c>
      <c r="I38" s="1">
        <v>0</v>
      </c>
      <c r="J38" s="2">
        <f t="shared" si="1"/>
        <v>68.268</v>
      </c>
      <c r="K38" s="10">
        <v>53</v>
      </c>
      <c r="L38" s="1"/>
      <c r="M38" s="1"/>
    </row>
    <row r="39" spans="1:13">
      <c r="A39" s="1">
        <v>37</v>
      </c>
      <c r="B39" s="1" t="s">
        <v>778</v>
      </c>
      <c r="C39" s="1">
        <v>71.14</v>
      </c>
      <c r="D39" s="2">
        <v>24.899</v>
      </c>
      <c r="E39" s="1">
        <v>35.2</v>
      </c>
      <c r="F39" s="1">
        <f t="shared" si="0"/>
        <v>60.099</v>
      </c>
      <c r="G39" s="1">
        <v>37</v>
      </c>
      <c r="H39" s="1">
        <v>8</v>
      </c>
      <c r="I39" s="1">
        <v>10</v>
      </c>
      <c r="J39" s="2">
        <f t="shared" si="1"/>
        <v>78.099</v>
      </c>
      <c r="K39" s="10">
        <v>17</v>
      </c>
      <c r="L39" s="1" t="s">
        <v>55</v>
      </c>
      <c r="M39" s="1"/>
    </row>
    <row r="40" spans="1:13">
      <c r="A40" s="6">
        <v>38</v>
      </c>
      <c r="B40" s="6" t="s">
        <v>779</v>
      </c>
      <c r="C40" s="6">
        <v>82.1</v>
      </c>
      <c r="D40" s="8">
        <v>28.735</v>
      </c>
      <c r="E40" s="6">
        <v>31.2</v>
      </c>
      <c r="F40" s="6">
        <f t="shared" si="0"/>
        <v>59.935</v>
      </c>
      <c r="G40" s="6">
        <v>38</v>
      </c>
      <c r="H40" s="6">
        <v>8</v>
      </c>
      <c r="I40" s="6">
        <v>10</v>
      </c>
      <c r="J40" s="2">
        <f t="shared" si="1"/>
        <v>77.935</v>
      </c>
      <c r="K40" s="10">
        <v>19</v>
      </c>
      <c r="L40" s="6"/>
      <c r="M40" s="6" t="s">
        <v>505</v>
      </c>
    </row>
    <row r="41" spans="1:13">
      <c r="A41" s="1">
        <v>39</v>
      </c>
      <c r="B41" s="3" t="s">
        <v>780</v>
      </c>
      <c r="C41" s="3">
        <v>79.43</v>
      </c>
      <c r="D41" s="3">
        <f>[1]Sheet1!C41*0.35</f>
        <v>27.8005</v>
      </c>
      <c r="E41" s="1">
        <v>32</v>
      </c>
      <c r="F41" s="1">
        <f t="shared" si="0"/>
        <v>59.8005</v>
      </c>
      <c r="G41" s="1">
        <v>39</v>
      </c>
      <c r="H41" s="1">
        <v>8</v>
      </c>
      <c r="I41" s="1">
        <v>0</v>
      </c>
      <c r="J41" s="2">
        <f t="shared" si="1"/>
        <v>67.8005</v>
      </c>
      <c r="K41" s="10">
        <v>56</v>
      </c>
      <c r="L41" s="1"/>
      <c r="M41" s="1"/>
    </row>
    <row r="42" spans="1:13">
      <c r="A42" s="1">
        <v>40</v>
      </c>
      <c r="B42" s="1" t="s">
        <v>781</v>
      </c>
      <c r="C42" s="1">
        <v>82.76</v>
      </c>
      <c r="D42" s="2">
        <v>28.966</v>
      </c>
      <c r="E42" s="1">
        <v>30.8</v>
      </c>
      <c r="F42" s="1">
        <f t="shared" si="0"/>
        <v>59.766</v>
      </c>
      <c r="G42" s="1">
        <v>40</v>
      </c>
      <c r="H42" s="1">
        <v>8</v>
      </c>
      <c r="I42" s="1">
        <v>10</v>
      </c>
      <c r="J42" s="2">
        <f t="shared" si="1"/>
        <v>77.766</v>
      </c>
      <c r="K42" s="10">
        <v>20</v>
      </c>
      <c r="L42" s="1" t="s">
        <v>55</v>
      </c>
      <c r="M42" s="1"/>
    </row>
    <row r="43" ht="27" spans="1:13">
      <c r="A43" s="1">
        <v>41</v>
      </c>
      <c r="B43" s="3" t="s">
        <v>782</v>
      </c>
      <c r="C43" s="3">
        <v>79.24</v>
      </c>
      <c r="D43" s="3">
        <f>[1]Sheet1!C43*0.35</f>
        <v>27.734</v>
      </c>
      <c r="E43" s="1">
        <v>32</v>
      </c>
      <c r="F43" s="1">
        <f t="shared" si="0"/>
        <v>59.734</v>
      </c>
      <c r="G43" s="1">
        <v>41</v>
      </c>
      <c r="H43" s="1">
        <v>8</v>
      </c>
      <c r="I43" s="1">
        <v>0</v>
      </c>
      <c r="J43" s="2">
        <f t="shared" si="1"/>
        <v>67.734</v>
      </c>
      <c r="K43" s="10">
        <v>57</v>
      </c>
      <c r="L43" s="1"/>
      <c r="M43" s="1"/>
    </row>
    <row r="44" spans="1:13">
      <c r="A44" s="1">
        <v>42</v>
      </c>
      <c r="B44" s="1" t="s">
        <v>783</v>
      </c>
      <c r="C44" s="1">
        <v>80.19</v>
      </c>
      <c r="D44" s="2">
        <v>28.0665</v>
      </c>
      <c r="E44" s="1">
        <v>31.6</v>
      </c>
      <c r="F44" s="1">
        <f t="shared" si="0"/>
        <v>59.6665</v>
      </c>
      <c r="G44" s="1">
        <v>42</v>
      </c>
      <c r="H44" s="1">
        <v>8.5</v>
      </c>
      <c r="I44" s="1">
        <v>0</v>
      </c>
      <c r="J44" s="2">
        <f t="shared" si="1"/>
        <v>68.1665</v>
      </c>
      <c r="K44" s="10">
        <v>54</v>
      </c>
      <c r="L44" s="1"/>
      <c r="M44" s="1"/>
    </row>
    <row r="45" spans="1:13">
      <c r="A45" s="1">
        <v>43</v>
      </c>
      <c r="B45" s="3" t="s">
        <v>421</v>
      </c>
      <c r="C45" s="3">
        <v>86.38</v>
      </c>
      <c r="D45" s="3">
        <f>[1]Sheet1!C45*0.35</f>
        <v>30.233</v>
      </c>
      <c r="E45" s="1">
        <v>29.2</v>
      </c>
      <c r="F45" s="1">
        <f t="shared" si="0"/>
        <v>59.433</v>
      </c>
      <c r="G45" s="1">
        <v>43</v>
      </c>
      <c r="H45" s="1">
        <v>8.5</v>
      </c>
      <c r="I45" s="1">
        <v>0</v>
      </c>
      <c r="J45" s="2">
        <f t="shared" si="1"/>
        <v>67.933</v>
      </c>
      <c r="K45" s="10">
        <v>55</v>
      </c>
      <c r="L45" s="1"/>
      <c r="M45" s="1"/>
    </row>
    <row r="46" spans="1:13">
      <c r="A46" s="1">
        <v>44</v>
      </c>
      <c r="B46" s="1" t="s">
        <v>784</v>
      </c>
      <c r="C46" s="1">
        <v>81.33</v>
      </c>
      <c r="D46" s="2">
        <v>28.4655</v>
      </c>
      <c r="E46" s="1">
        <v>30.8</v>
      </c>
      <c r="F46" s="1">
        <f t="shared" si="0"/>
        <v>59.2655</v>
      </c>
      <c r="G46" s="1">
        <v>44</v>
      </c>
      <c r="H46" s="1">
        <v>8</v>
      </c>
      <c r="I46" s="1">
        <v>0</v>
      </c>
      <c r="J46" s="2">
        <f t="shared" si="1"/>
        <v>67.2655</v>
      </c>
      <c r="K46" s="10">
        <v>58</v>
      </c>
      <c r="L46" s="1"/>
      <c r="M46" s="1"/>
    </row>
    <row r="47" spans="1:13">
      <c r="A47" s="1">
        <v>45</v>
      </c>
      <c r="B47" s="3" t="s">
        <v>785</v>
      </c>
      <c r="C47" s="3">
        <v>76.57</v>
      </c>
      <c r="D47" s="3">
        <f>[1]Sheet1!C47*0.35</f>
        <v>26.7995</v>
      </c>
      <c r="E47" s="1">
        <v>32.4</v>
      </c>
      <c r="F47" s="1">
        <f t="shared" si="0"/>
        <v>59.1995</v>
      </c>
      <c r="G47" s="1">
        <v>45</v>
      </c>
      <c r="H47" s="1">
        <v>8</v>
      </c>
      <c r="I47" s="1">
        <v>0</v>
      </c>
      <c r="J47" s="2">
        <f t="shared" si="1"/>
        <v>67.1995</v>
      </c>
      <c r="K47" s="10">
        <v>59</v>
      </c>
      <c r="L47" s="1"/>
      <c r="M47" s="1"/>
    </row>
    <row r="48" spans="1:13">
      <c r="A48" s="4">
        <v>46</v>
      </c>
      <c r="B48" s="4" t="s">
        <v>786</v>
      </c>
      <c r="C48" s="4">
        <v>84.54</v>
      </c>
      <c r="D48" s="9">
        <v>29.589</v>
      </c>
      <c r="E48" s="4">
        <v>29.6</v>
      </c>
      <c r="F48" s="4">
        <f t="shared" si="0"/>
        <v>59.189</v>
      </c>
      <c r="G48" s="4">
        <v>46</v>
      </c>
      <c r="H48" s="4">
        <v>8.8</v>
      </c>
      <c r="I48" s="4">
        <v>10</v>
      </c>
      <c r="J48" s="2">
        <f t="shared" si="1"/>
        <v>77.989</v>
      </c>
      <c r="K48" s="10">
        <v>18</v>
      </c>
      <c r="L48" s="4" t="s">
        <v>55</v>
      </c>
      <c r="M48" s="4" t="s">
        <v>140</v>
      </c>
    </row>
    <row r="49" spans="1:13">
      <c r="A49" s="1">
        <v>47</v>
      </c>
      <c r="B49" s="1" t="s">
        <v>787</v>
      </c>
      <c r="C49" s="1">
        <v>76.48</v>
      </c>
      <c r="D49" s="2">
        <v>26.768</v>
      </c>
      <c r="E49" s="1">
        <v>32.4</v>
      </c>
      <c r="F49" s="1">
        <f t="shared" si="0"/>
        <v>59.168</v>
      </c>
      <c r="G49" s="1">
        <v>47</v>
      </c>
      <c r="H49" s="1">
        <v>8</v>
      </c>
      <c r="I49" s="1">
        <v>0</v>
      </c>
      <c r="J49" s="2">
        <f t="shared" si="1"/>
        <v>67.168</v>
      </c>
      <c r="K49" s="10">
        <v>60</v>
      </c>
      <c r="L49" s="1"/>
      <c r="M49" s="1"/>
    </row>
    <row r="50" spans="1:13">
      <c r="A50" s="1">
        <v>48</v>
      </c>
      <c r="B50" s="1" t="s">
        <v>788</v>
      </c>
      <c r="C50" s="1">
        <v>78.67</v>
      </c>
      <c r="D50" s="2">
        <v>27.5345</v>
      </c>
      <c r="E50" s="1">
        <v>31.6</v>
      </c>
      <c r="F50" s="1">
        <f t="shared" si="0"/>
        <v>59.1345</v>
      </c>
      <c r="G50" s="1">
        <v>48</v>
      </c>
      <c r="H50" s="1">
        <v>8</v>
      </c>
      <c r="I50" s="1">
        <v>0</v>
      </c>
      <c r="J50" s="2">
        <f t="shared" si="1"/>
        <v>67.1345</v>
      </c>
      <c r="K50" s="10">
        <v>61</v>
      </c>
      <c r="L50" s="1"/>
      <c r="M50" s="1"/>
    </row>
    <row r="51" spans="1:13">
      <c r="A51" s="1">
        <v>49</v>
      </c>
      <c r="B51" s="1" t="s">
        <v>789</v>
      </c>
      <c r="C51" s="1">
        <v>78.48</v>
      </c>
      <c r="D51" s="2">
        <v>27.468</v>
      </c>
      <c r="E51" s="1">
        <v>31.6</v>
      </c>
      <c r="F51" s="1">
        <f t="shared" si="0"/>
        <v>59.068</v>
      </c>
      <c r="G51" s="1">
        <v>49</v>
      </c>
      <c r="H51" s="1">
        <v>8</v>
      </c>
      <c r="I51" s="1">
        <v>0</v>
      </c>
      <c r="J51" s="2">
        <f t="shared" si="1"/>
        <v>67.068</v>
      </c>
      <c r="K51" s="10">
        <v>62</v>
      </c>
      <c r="L51" s="1"/>
      <c r="M51" s="1"/>
    </row>
    <row r="52" spans="1:13">
      <c r="A52" s="1">
        <v>50</v>
      </c>
      <c r="B52" s="3" t="s">
        <v>790</v>
      </c>
      <c r="C52" s="3">
        <v>73.81</v>
      </c>
      <c r="D52" s="3">
        <f>[1]Sheet1!C52*0.35</f>
        <v>25.8335</v>
      </c>
      <c r="E52" s="1">
        <v>33.2</v>
      </c>
      <c r="F52" s="1">
        <f t="shared" si="0"/>
        <v>59.0335</v>
      </c>
      <c r="G52" s="1">
        <v>50</v>
      </c>
      <c r="H52" s="1">
        <v>8</v>
      </c>
      <c r="I52" s="1">
        <v>0</v>
      </c>
      <c r="J52" s="2">
        <f t="shared" si="1"/>
        <v>67.0335</v>
      </c>
      <c r="K52" s="10">
        <v>63</v>
      </c>
      <c r="L52" s="1"/>
      <c r="M52" s="1"/>
    </row>
    <row r="53" spans="1:13">
      <c r="A53" s="1">
        <v>51</v>
      </c>
      <c r="B53" s="3" t="s">
        <v>791</v>
      </c>
      <c r="C53" s="3">
        <v>79.24</v>
      </c>
      <c r="D53" s="3">
        <f>[1]Sheet1!C53*0.35</f>
        <v>27.734</v>
      </c>
      <c r="E53" s="1">
        <v>31.2</v>
      </c>
      <c r="F53" s="1">
        <f t="shared" si="0"/>
        <v>58.934</v>
      </c>
      <c r="G53" s="1">
        <v>51</v>
      </c>
      <c r="H53" s="1">
        <v>8</v>
      </c>
      <c r="I53" s="1">
        <v>0</v>
      </c>
      <c r="J53" s="2">
        <f t="shared" si="1"/>
        <v>66.934</v>
      </c>
      <c r="K53" s="10">
        <v>66</v>
      </c>
      <c r="L53" s="1"/>
      <c r="M53" s="1"/>
    </row>
    <row r="54" spans="1:13">
      <c r="A54" s="1">
        <v>52</v>
      </c>
      <c r="B54" s="3" t="s">
        <v>792</v>
      </c>
      <c r="C54" s="3">
        <v>72.38</v>
      </c>
      <c r="D54" s="3">
        <f>[1]Sheet1!C54*0.35</f>
        <v>25.333</v>
      </c>
      <c r="E54" s="1">
        <v>33.6</v>
      </c>
      <c r="F54" s="1">
        <f t="shared" si="0"/>
        <v>58.933</v>
      </c>
      <c r="G54" s="1">
        <v>52</v>
      </c>
      <c r="H54" s="1">
        <v>8</v>
      </c>
      <c r="I54" s="1">
        <v>0</v>
      </c>
      <c r="J54" s="2">
        <f t="shared" si="1"/>
        <v>66.933</v>
      </c>
      <c r="K54" s="10">
        <v>67</v>
      </c>
      <c r="L54" s="1"/>
      <c r="M54" s="1"/>
    </row>
    <row r="55" spans="1:13">
      <c r="A55" s="1">
        <v>53</v>
      </c>
      <c r="B55" s="1" t="s">
        <v>793</v>
      </c>
      <c r="C55" s="1">
        <v>75.52</v>
      </c>
      <c r="D55" s="2">
        <v>26.432</v>
      </c>
      <c r="E55" s="1">
        <v>32.4</v>
      </c>
      <c r="F55" s="1">
        <f t="shared" si="0"/>
        <v>58.832</v>
      </c>
      <c r="G55" s="1">
        <v>53</v>
      </c>
      <c r="H55" s="1">
        <v>8</v>
      </c>
      <c r="I55" s="1">
        <v>0</v>
      </c>
      <c r="J55" s="2">
        <f t="shared" si="1"/>
        <v>66.832</v>
      </c>
      <c r="K55" s="10">
        <v>68</v>
      </c>
      <c r="L55" s="1"/>
      <c r="M55" s="1"/>
    </row>
    <row r="56" spans="1:13">
      <c r="A56" s="1">
        <v>54</v>
      </c>
      <c r="B56" s="3" t="s">
        <v>794</v>
      </c>
      <c r="C56" s="3">
        <v>79.81</v>
      </c>
      <c r="D56" s="3">
        <f>[1]Sheet1!C56*0.35</f>
        <v>27.9335</v>
      </c>
      <c r="E56" s="1">
        <v>30.8</v>
      </c>
      <c r="F56" s="1">
        <f t="shared" si="0"/>
        <v>58.7335</v>
      </c>
      <c r="G56" s="1">
        <v>54</v>
      </c>
      <c r="H56" s="1">
        <v>8</v>
      </c>
      <c r="I56" s="1">
        <v>10</v>
      </c>
      <c r="J56" s="2">
        <f t="shared" si="1"/>
        <v>76.7335</v>
      </c>
      <c r="K56" s="10">
        <v>21</v>
      </c>
      <c r="L56" s="1"/>
      <c r="M56" s="1"/>
    </row>
    <row r="57" spans="1:13">
      <c r="A57" s="1">
        <v>55</v>
      </c>
      <c r="B57" s="1" t="s">
        <v>795</v>
      </c>
      <c r="C57" s="1">
        <v>77.52</v>
      </c>
      <c r="D57" s="2">
        <v>27.132</v>
      </c>
      <c r="E57" s="1">
        <v>31.6</v>
      </c>
      <c r="F57" s="1">
        <f t="shared" si="0"/>
        <v>58.732</v>
      </c>
      <c r="G57" s="1">
        <v>55</v>
      </c>
      <c r="H57" s="1">
        <v>8</v>
      </c>
      <c r="I57" s="1">
        <v>10</v>
      </c>
      <c r="J57" s="2">
        <f t="shared" si="1"/>
        <v>76.732</v>
      </c>
      <c r="K57" s="10">
        <v>22</v>
      </c>
      <c r="L57" s="1"/>
      <c r="M57" s="1"/>
    </row>
    <row r="58" spans="1:13">
      <c r="A58" s="6">
        <v>56</v>
      </c>
      <c r="B58" s="7" t="s">
        <v>796</v>
      </c>
      <c r="C58" s="7">
        <v>77.24</v>
      </c>
      <c r="D58" s="7">
        <f>[1]Sheet1!C58*0.35</f>
        <v>27.034</v>
      </c>
      <c r="E58" s="6">
        <v>31.6</v>
      </c>
      <c r="F58" s="6">
        <f t="shared" si="0"/>
        <v>58.634</v>
      </c>
      <c r="G58" s="6">
        <v>56</v>
      </c>
      <c r="H58" s="6">
        <v>8</v>
      </c>
      <c r="I58" s="6">
        <v>0</v>
      </c>
      <c r="J58" s="2">
        <f t="shared" si="1"/>
        <v>66.634</v>
      </c>
      <c r="K58" s="10">
        <v>69</v>
      </c>
      <c r="L58" s="6"/>
      <c r="M58" s="6" t="s">
        <v>505</v>
      </c>
    </row>
    <row r="59" spans="1:13">
      <c r="A59" s="1">
        <v>57</v>
      </c>
      <c r="B59" s="1" t="s">
        <v>797</v>
      </c>
      <c r="C59" s="1">
        <v>73.81</v>
      </c>
      <c r="D59" s="2">
        <v>25.8335</v>
      </c>
      <c r="E59" s="1">
        <v>32.8</v>
      </c>
      <c r="F59" s="1">
        <f t="shared" si="0"/>
        <v>58.6335</v>
      </c>
      <c r="G59" s="1">
        <v>57</v>
      </c>
      <c r="H59" s="1">
        <v>8</v>
      </c>
      <c r="I59" s="1">
        <v>10</v>
      </c>
      <c r="J59" s="2">
        <f t="shared" si="1"/>
        <v>76.6335</v>
      </c>
      <c r="K59" s="10">
        <v>23</v>
      </c>
      <c r="L59" s="1"/>
      <c r="M59" s="1"/>
    </row>
    <row r="60" spans="1:13">
      <c r="A60" s="1">
        <v>58</v>
      </c>
      <c r="B60" s="1" t="s">
        <v>798</v>
      </c>
      <c r="C60" s="1">
        <v>77.9</v>
      </c>
      <c r="D60" s="2">
        <v>27.265</v>
      </c>
      <c r="E60" s="1">
        <v>31.2</v>
      </c>
      <c r="F60" s="1">
        <f t="shared" si="0"/>
        <v>58.465</v>
      </c>
      <c r="G60" s="1">
        <v>58</v>
      </c>
      <c r="H60" s="1">
        <v>8.5</v>
      </c>
      <c r="I60" s="1">
        <v>0</v>
      </c>
      <c r="J60" s="2">
        <f t="shared" si="1"/>
        <v>66.965</v>
      </c>
      <c r="K60" s="10">
        <v>65</v>
      </c>
      <c r="L60" s="1"/>
      <c r="M60" s="1"/>
    </row>
    <row r="61" spans="1:13">
      <c r="A61" s="1">
        <v>59</v>
      </c>
      <c r="B61" s="3" t="s">
        <v>799</v>
      </c>
      <c r="C61" s="3">
        <v>78.48</v>
      </c>
      <c r="D61" s="3">
        <f>[1]Sheet1!C61*0.35</f>
        <v>27.468</v>
      </c>
      <c r="E61" s="1">
        <v>30.8</v>
      </c>
      <c r="F61" s="1">
        <f t="shared" si="0"/>
        <v>58.268</v>
      </c>
      <c r="G61" s="1">
        <v>59</v>
      </c>
      <c r="H61" s="1">
        <v>8</v>
      </c>
      <c r="I61" s="1">
        <v>0</v>
      </c>
      <c r="J61" s="2">
        <f t="shared" si="1"/>
        <v>66.268</v>
      </c>
      <c r="K61" s="10">
        <v>70</v>
      </c>
      <c r="L61" s="1"/>
      <c r="M61" s="1"/>
    </row>
    <row r="62" spans="1:13">
      <c r="A62" s="1">
        <v>60</v>
      </c>
      <c r="B62" s="3" t="s">
        <v>800</v>
      </c>
      <c r="C62" s="3">
        <v>79.24</v>
      </c>
      <c r="D62" s="3">
        <f>[1]Sheet1!C62*0.35</f>
        <v>27.734</v>
      </c>
      <c r="E62" s="1">
        <v>30.4</v>
      </c>
      <c r="F62" s="1">
        <f t="shared" si="0"/>
        <v>58.134</v>
      </c>
      <c r="G62" s="1">
        <v>60</v>
      </c>
      <c r="H62" s="1">
        <v>8</v>
      </c>
      <c r="I62" s="1">
        <v>0</v>
      </c>
      <c r="J62" s="2">
        <f t="shared" si="1"/>
        <v>66.134</v>
      </c>
      <c r="K62" s="10">
        <v>71</v>
      </c>
      <c r="L62" s="1"/>
      <c r="M62" s="1"/>
    </row>
    <row r="63" spans="1:13">
      <c r="A63" s="1">
        <v>61</v>
      </c>
      <c r="B63" s="1" t="s">
        <v>801</v>
      </c>
      <c r="C63" s="1">
        <v>75.71</v>
      </c>
      <c r="D63" s="2">
        <v>26.4985</v>
      </c>
      <c r="E63" s="1">
        <v>31.6</v>
      </c>
      <c r="F63" s="1">
        <f t="shared" si="0"/>
        <v>58.0985</v>
      </c>
      <c r="G63" s="1">
        <v>61</v>
      </c>
      <c r="H63" s="1">
        <v>8</v>
      </c>
      <c r="I63" s="1">
        <v>0</v>
      </c>
      <c r="J63" s="2">
        <f t="shared" si="1"/>
        <v>66.0985</v>
      </c>
      <c r="K63" s="10">
        <v>73</v>
      </c>
      <c r="L63" s="1"/>
      <c r="M63" s="1"/>
    </row>
    <row r="64" spans="1:13">
      <c r="A64" s="1">
        <v>62</v>
      </c>
      <c r="B64" s="3" t="s">
        <v>802</v>
      </c>
      <c r="C64" s="3">
        <v>78.86</v>
      </c>
      <c r="D64" s="3">
        <f>[1]Sheet1!C64*0.35</f>
        <v>27.601</v>
      </c>
      <c r="E64" s="1">
        <v>30.4</v>
      </c>
      <c r="F64" s="1">
        <f t="shared" si="0"/>
        <v>58.001</v>
      </c>
      <c r="G64" s="1">
        <v>62</v>
      </c>
      <c r="H64" s="1">
        <v>8</v>
      </c>
      <c r="I64" s="1">
        <v>0</v>
      </c>
      <c r="J64" s="2">
        <f t="shared" si="1"/>
        <v>66.001</v>
      </c>
      <c r="K64" s="10">
        <v>74</v>
      </c>
      <c r="L64" s="1"/>
      <c r="M64" s="1"/>
    </row>
    <row r="65" spans="1:13">
      <c r="A65" s="6">
        <v>63</v>
      </c>
      <c r="B65" s="6" t="s">
        <v>803</v>
      </c>
      <c r="C65" s="6">
        <v>75.14</v>
      </c>
      <c r="D65" s="8">
        <v>26.299</v>
      </c>
      <c r="E65" s="6">
        <v>31.6</v>
      </c>
      <c r="F65" s="6">
        <f t="shared" si="0"/>
        <v>57.899</v>
      </c>
      <c r="G65" s="6">
        <v>63</v>
      </c>
      <c r="H65" s="6">
        <v>8</v>
      </c>
      <c r="I65" s="6">
        <v>10</v>
      </c>
      <c r="J65" s="2">
        <f t="shared" si="1"/>
        <v>75.899</v>
      </c>
      <c r="K65" s="10">
        <v>25</v>
      </c>
      <c r="L65" s="6"/>
      <c r="M65" s="6" t="s">
        <v>505</v>
      </c>
    </row>
    <row r="66" spans="1:13">
      <c r="A66" s="1">
        <v>64</v>
      </c>
      <c r="B66" s="3" t="s">
        <v>804</v>
      </c>
      <c r="C66" s="3">
        <v>86.19</v>
      </c>
      <c r="D66" s="3">
        <f>[1]Sheet1!C66*0.35</f>
        <v>30.1665</v>
      </c>
      <c r="E66" s="1">
        <v>27.6</v>
      </c>
      <c r="F66" s="1">
        <f t="shared" si="0"/>
        <v>57.7665</v>
      </c>
      <c r="G66" s="1">
        <v>64</v>
      </c>
      <c r="H66" s="1">
        <v>8</v>
      </c>
      <c r="I66" s="1">
        <v>0</v>
      </c>
      <c r="J66" s="2">
        <f t="shared" si="1"/>
        <v>65.7665</v>
      </c>
      <c r="K66" s="10">
        <v>75</v>
      </c>
      <c r="L66" s="1"/>
      <c r="M66" s="1"/>
    </row>
    <row r="67" spans="1:13">
      <c r="A67" s="1">
        <v>65</v>
      </c>
      <c r="B67" s="3" t="s">
        <v>805</v>
      </c>
      <c r="C67" s="3">
        <v>80.19</v>
      </c>
      <c r="D67" s="3">
        <f>[1]Sheet1!C67*0.35</f>
        <v>28.0665</v>
      </c>
      <c r="E67" s="1">
        <v>29.6</v>
      </c>
      <c r="F67" s="1">
        <f t="shared" ref="F67:F94" si="2">D67+E67</f>
        <v>57.6665</v>
      </c>
      <c r="G67" s="1">
        <v>65</v>
      </c>
      <c r="H67" s="1">
        <v>8</v>
      </c>
      <c r="I67" s="1">
        <v>0</v>
      </c>
      <c r="J67" s="2">
        <f t="shared" ref="J67:J94" si="3">D67+H67+E67+I67</f>
        <v>65.6665</v>
      </c>
      <c r="K67" s="10">
        <v>76</v>
      </c>
      <c r="L67" s="1"/>
      <c r="M67" s="1"/>
    </row>
    <row r="68" spans="1:13">
      <c r="A68" s="1">
        <v>66</v>
      </c>
      <c r="B68" s="1" t="s">
        <v>806</v>
      </c>
      <c r="C68" s="1">
        <v>76.76</v>
      </c>
      <c r="D68" s="2">
        <v>26.866</v>
      </c>
      <c r="E68" s="1">
        <v>30.8</v>
      </c>
      <c r="F68" s="1">
        <f t="shared" si="2"/>
        <v>57.666</v>
      </c>
      <c r="G68" s="1">
        <v>66</v>
      </c>
      <c r="H68" s="1">
        <v>8</v>
      </c>
      <c r="I68" s="1">
        <v>0</v>
      </c>
      <c r="J68" s="2">
        <f t="shared" si="3"/>
        <v>65.666</v>
      </c>
      <c r="K68" s="10">
        <v>77</v>
      </c>
      <c r="L68" s="1"/>
      <c r="M68" s="1"/>
    </row>
    <row r="69" spans="1:13">
      <c r="A69" s="1">
        <v>67</v>
      </c>
      <c r="B69" s="1" t="s">
        <v>807</v>
      </c>
      <c r="C69" s="1">
        <v>81.14</v>
      </c>
      <c r="D69" s="2">
        <v>28.399</v>
      </c>
      <c r="E69" s="1">
        <v>29.2</v>
      </c>
      <c r="F69" s="1">
        <f t="shared" si="2"/>
        <v>57.599</v>
      </c>
      <c r="G69" s="1">
        <v>67</v>
      </c>
      <c r="H69" s="1">
        <v>8.5</v>
      </c>
      <c r="I69" s="1">
        <v>10</v>
      </c>
      <c r="J69" s="2">
        <f t="shared" si="3"/>
        <v>76.099</v>
      </c>
      <c r="K69" s="10">
        <v>24</v>
      </c>
      <c r="L69" s="1"/>
      <c r="M69" s="1"/>
    </row>
    <row r="70" spans="1:13">
      <c r="A70" s="1">
        <v>68</v>
      </c>
      <c r="B70" s="1" t="s">
        <v>808</v>
      </c>
      <c r="C70" s="1">
        <v>81.14</v>
      </c>
      <c r="D70" s="2">
        <v>28.399</v>
      </c>
      <c r="E70" s="1">
        <v>29.2</v>
      </c>
      <c r="F70" s="1">
        <f t="shared" si="2"/>
        <v>57.599</v>
      </c>
      <c r="G70" s="1">
        <v>68</v>
      </c>
      <c r="H70" s="1">
        <v>8.5</v>
      </c>
      <c r="I70" s="1">
        <v>0</v>
      </c>
      <c r="J70" s="2">
        <f t="shared" si="3"/>
        <v>66.099</v>
      </c>
      <c r="K70" s="10">
        <v>72</v>
      </c>
      <c r="L70" s="1"/>
      <c r="M70" s="1"/>
    </row>
    <row r="71" spans="1:13">
      <c r="A71" s="1">
        <v>69</v>
      </c>
      <c r="B71" s="3" t="s">
        <v>809</v>
      </c>
      <c r="C71" s="3">
        <v>74</v>
      </c>
      <c r="D71" s="3">
        <f>[1]Sheet1!C71*0.35</f>
        <v>25.9</v>
      </c>
      <c r="E71" s="1">
        <v>31.6</v>
      </c>
      <c r="F71" s="1">
        <f t="shared" si="2"/>
        <v>57.5</v>
      </c>
      <c r="G71" s="1">
        <v>69</v>
      </c>
      <c r="H71" s="1">
        <v>8</v>
      </c>
      <c r="I71" s="1">
        <v>0</v>
      </c>
      <c r="J71" s="2">
        <f t="shared" si="3"/>
        <v>65.5</v>
      </c>
      <c r="K71" s="10">
        <v>78</v>
      </c>
      <c r="L71" s="1"/>
      <c r="M71" s="1"/>
    </row>
    <row r="72" spans="1:13">
      <c r="A72" s="1">
        <v>70</v>
      </c>
      <c r="B72" s="1" t="s">
        <v>810</v>
      </c>
      <c r="C72" s="1">
        <v>77.14</v>
      </c>
      <c r="D72" s="2">
        <v>26.999</v>
      </c>
      <c r="E72" s="1">
        <v>30.4</v>
      </c>
      <c r="F72" s="1">
        <f t="shared" si="2"/>
        <v>57.399</v>
      </c>
      <c r="G72" s="1">
        <v>70</v>
      </c>
      <c r="H72" s="1">
        <v>8</v>
      </c>
      <c r="I72" s="1">
        <v>10</v>
      </c>
      <c r="J72" s="2">
        <f t="shared" si="3"/>
        <v>75.399</v>
      </c>
      <c r="K72" s="10">
        <v>26</v>
      </c>
      <c r="L72" s="1"/>
      <c r="M72" s="1"/>
    </row>
    <row r="73" spans="1:13">
      <c r="A73" s="1">
        <v>71</v>
      </c>
      <c r="B73" s="3" t="s">
        <v>811</v>
      </c>
      <c r="C73" s="3">
        <v>83.71</v>
      </c>
      <c r="D73" s="3">
        <f>[1]Sheet1!C73*0.35</f>
        <v>29.2985</v>
      </c>
      <c r="E73" s="1">
        <v>28</v>
      </c>
      <c r="F73" s="1">
        <f t="shared" si="2"/>
        <v>57.2985</v>
      </c>
      <c r="G73" s="1">
        <v>71</v>
      </c>
      <c r="H73" s="1">
        <v>8</v>
      </c>
      <c r="I73" s="1">
        <v>0</v>
      </c>
      <c r="J73" s="2">
        <f t="shared" si="3"/>
        <v>65.2985</v>
      </c>
      <c r="K73" s="10">
        <v>79</v>
      </c>
      <c r="L73" s="1"/>
      <c r="M73" s="1"/>
    </row>
    <row r="74" spans="1:13">
      <c r="A74" s="1">
        <v>72</v>
      </c>
      <c r="B74" s="1" t="s">
        <v>812</v>
      </c>
      <c r="C74" s="1">
        <v>75.14</v>
      </c>
      <c r="D74" s="2">
        <v>26.299</v>
      </c>
      <c r="E74" s="1">
        <v>30.8</v>
      </c>
      <c r="F74" s="1">
        <f t="shared" si="2"/>
        <v>57.099</v>
      </c>
      <c r="G74" s="1">
        <v>72</v>
      </c>
      <c r="H74" s="1">
        <v>8</v>
      </c>
      <c r="I74" s="1">
        <v>10</v>
      </c>
      <c r="J74" s="2">
        <f t="shared" si="3"/>
        <v>75.099</v>
      </c>
      <c r="K74" s="10">
        <v>27</v>
      </c>
      <c r="L74" s="1"/>
      <c r="M74" s="1"/>
    </row>
    <row r="75" spans="1:13">
      <c r="A75" s="1">
        <v>73</v>
      </c>
      <c r="B75" s="3" t="s">
        <v>813</v>
      </c>
      <c r="C75" s="3">
        <v>78.1</v>
      </c>
      <c r="D75" s="3">
        <f>[1]Sheet1!C75*0.35</f>
        <v>27.335</v>
      </c>
      <c r="E75" s="1">
        <v>29.6</v>
      </c>
      <c r="F75" s="1">
        <f t="shared" si="2"/>
        <v>56.935</v>
      </c>
      <c r="G75" s="1">
        <v>73</v>
      </c>
      <c r="H75" s="1">
        <v>8</v>
      </c>
      <c r="I75" s="1">
        <v>10</v>
      </c>
      <c r="J75" s="2">
        <f t="shared" si="3"/>
        <v>74.935</v>
      </c>
      <c r="K75" s="10">
        <v>28</v>
      </c>
      <c r="L75" s="1"/>
      <c r="M75" s="1"/>
    </row>
    <row r="76" spans="1:13">
      <c r="A76" s="6">
        <v>74</v>
      </c>
      <c r="B76" s="7" t="s">
        <v>814</v>
      </c>
      <c r="C76" s="7">
        <v>82.48</v>
      </c>
      <c r="D76" s="7">
        <f>[1]Sheet1!C76*0.35</f>
        <v>28.868</v>
      </c>
      <c r="E76" s="6">
        <v>28</v>
      </c>
      <c r="F76" s="6">
        <f t="shared" si="2"/>
        <v>56.868</v>
      </c>
      <c r="G76" s="6">
        <v>74</v>
      </c>
      <c r="H76" s="6">
        <v>8</v>
      </c>
      <c r="I76" s="6">
        <v>0</v>
      </c>
      <c r="J76" s="2">
        <f t="shared" si="3"/>
        <v>64.868</v>
      </c>
      <c r="K76" s="10">
        <v>80</v>
      </c>
      <c r="L76" s="6"/>
      <c r="M76" s="6" t="s">
        <v>505</v>
      </c>
    </row>
    <row r="77" spans="1:13">
      <c r="A77" s="1">
        <v>75</v>
      </c>
      <c r="B77" s="1" t="s">
        <v>815</v>
      </c>
      <c r="C77" s="1">
        <v>76.76</v>
      </c>
      <c r="D77" s="2">
        <v>26.866</v>
      </c>
      <c r="E77" s="1">
        <v>30</v>
      </c>
      <c r="F77" s="1">
        <f t="shared" si="2"/>
        <v>56.866</v>
      </c>
      <c r="G77" s="1">
        <v>75</v>
      </c>
      <c r="H77" s="1">
        <v>8</v>
      </c>
      <c r="I77" s="1">
        <v>0</v>
      </c>
      <c r="J77" s="2">
        <f t="shared" si="3"/>
        <v>64.866</v>
      </c>
      <c r="K77" s="10">
        <v>81</v>
      </c>
      <c r="L77" s="1"/>
      <c r="M77" s="1"/>
    </row>
    <row r="78" spans="1:13">
      <c r="A78" s="1">
        <v>76</v>
      </c>
      <c r="B78" s="1" t="s">
        <v>816</v>
      </c>
      <c r="C78" s="1">
        <v>77.43</v>
      </c>
      <c r="D78" s="2">
        <v>27.1005</v>
      </c>
      <c r="E78" s="1">
        <v>29.2</v>
      </c>
      <c r="F78" s="1">
        <f t="shared" si="2"/>
        <v>56.3005</v>
      </c>
      <c r="G78" s="1">
        <v>76</v>
      </c>
      <c r="H78" s="1">
        <v>8</v>
      </c>
      <c r="I78" s="1">
        <v>10</v>
      </c>
      <c r="J78" s="2">
        <f t="shared" si="3"/>
        <v>74.3005</v>
      </c>
      <c r="K78" s="10">
        <v>30</v>
      </c>
      <c r="L78" s="1"/>
      <c r="M78" s="1"/>
    </row>
    <row r="79" spans="1:13">
      <c r="A79" s="1">
        <v>77</v>
      </c>
      <c r="B79" s="1" t="s">
        <v>817</v>
      </c>
      <c r="C79" s="1">
        <v>69.24</v>
      </c>
      <c r="D79" s="2">
        <v>24.234</v>
      </c>
      <c r="E79" s="1">
        <v>31.2</v>
      </c>
      <c r="F79" s="1">
        <f t="shared" si="2"/>
        <v>55.434</v>
      </c>
      <c r="G79" s="1">
        <v>77</v>
      </c>
      <c r="H79" s="1">
        <v>8</v>
      </c>
      <c r="I79" s="1">
        <v>0</v>
      </c>
      <c r="J79" s="2">
        <f t="shared" si="3"/>
        <v>63.434</v>
      </c>
      <c r="K79" s="10">
        <v>82</v>
      </c>
      <c r="L79" s="1"/>
      <c r="M79" s="1"/>
    </row>
    <row r="80" ht="40.5" spans="1:13">
      <c r="A80" s="1">
        <v>78</v>
      </c>
      <c r="B80" s="3" t="s">
        <v>818</v>
      </c>
      <c r="C80" s="3">
        <v>72.86</v>
      </c>
      <c r="D80" s="3">
        <f>[1]Sheet1!C80*0.35</f>
        <v>25.501</v>
      </c>
      <c r="E80" s="1">
        <v>29.6</v>
      </c>
      <c r="F80" s="1">
        <f t="shared" si="2"/>
        <v>55.101</v>
      </c>
      <c r="G80" s="1">
        <v>78</v>
      </c>
      <c r="H80" s="1">
        <v>8</v>
      </c>
      <c r="I80" s="1">
        <v>0</v>
      </c>
      <c r="J80" s="2">
        <f t="shared" si="3"/>
        <v>63.101</v>
      </c>
      <c r="K80" s="10">
        <v>83</v>
      </c>
      <c r="L80" s="1"/>
      <c r="M80" s="1"/>
    </row>
    <row r="81" spans="1:13">
      <c r="A81" s="1">
        <v>79</v>
      </c>
      <c r="B81" s="3" t="s">
        <v>819</v>
      </c>
      <c r="C81" s="3">
        <v>80.19</v>
      </c>
      <c r="D81" s="3">
        <f>[1]Sheet1!C81*0.35</f>
        <v>28.0665</v>
      </c>
      <c r="E81" s="1">
        <v>26.8</v>
      </c>
      <c r="F81" s="1">
        <f t="shared" si="2"/>
        <v>54.8665</v>
      </c>
      <c r="G81" s="1">
        <v>79</v>
      </c>
      <c r="H81" s="1">
        <v>8</v>
      </c>
      <c r="I81" s="1">
        <v>10</v>
      </c>
      <c r="J81" s="2">
        <f t="shared" si="3"/>
        <v>72.8665</v>
      </c>
      <c r="K81" s="10">
        <v>36</v>
      </c>
      <c r="L81" s="1"/>
      <c r="M81" s="1"/>
    </row>
    <row r="82" spans="1:13">
      <c r="A82" s="1">
        <v>80</v>
      </c>
      <c r="B82" s="1" t="s">
        <v>820</v>
      </c>
      <c r="C82" s="1">
        <v>87.71</v>
      </c>
      <c r="D82" s="2">
        <f>C82*0.7*0.5</f>
        <v>30.6985</v>
      </c>
      <c r="E82" s="1">
        <v>24</v>
      </c>
      <c r="F82" s="1">
        <f t="shared" si="2"/>
        <v>54.6985</v>
      </c>
      <c r="G82" s="1">
        <v>80</v>
      </c>
      <c r="H82" s="1">
        <v>8.8</v>
      </c>
      <c r="I82" s="1">
        <v>10</v>
      </c>
      <c r="J82" s="2">
        <f t="shared" si="3"/>
        <v>73.4985</v>
      </c>
      <c r="K82" s="10">
        <v>33</v>
      </c>
      <c r="L82" s="1"/>
      <c r="M82" s="1"/>
    </row>
    <row r="83" spans="1:13">
      <c r="A83" s="1">
        <v>81</v>
      </c>
      <c r="B83" s="1" t="s">
        <v>821</v>
      </c>
      <c r="C83" s="1">
        <v>84.38</v>
      </c>
      <c r="D83" s="2">
        <v>29.533</v>
      </c>
      <c r="E83" s="1">
        <v>24</v>
      </c>
      <c r="F83" s="1">
        <f t="shared" si="2"/>
        <v>53.533</v>
      </c>
      <c r="G83" s="1">
        <v>81</v>
      </c>
      <c r="H83" s="1">
        <v>8.5</v>
      </c>
      <c r="I83" s="1">
        <v>10</v>
      </c>
      <c r="J83" s="2">
        <f t="shared" si="3"/>
        <v>72.033</v>
      </c>
      <c r="K83" s="10">
        <v>39</v>
      </c>
      <c r="L83" s="1"/>
      <c r="M83" s="1"/>
    </row>
    <row r="84" spans="1:13">
      <c r="A84" s="1">
        <v>82</v>
      </c>
      <c r="B84" s="1" t="s">
        <v>822</v>
      </c>
      <c r="C84" s="1">
        <v>82.29</v>
      </c>
      <c r="D84" s="2">
        <v>28.8015</v>
      </c>
      <c r="E84" s="1">
        <v>24.4</v>
      </c>
      <c r="F84" s="1">
        <f t="shared" si="2"/>
        <v>53.2015</v>
      </c>
      <c r="G84" s="1">
        <v>82</v>
      </c>
      <c r="H84" s="1">
        <v>8</v>
      </c>
      <c r="I84" s="1">
        <v>0</v>
      </c>
      <c r="J84" s="2">
        <f t="shared" si="3"/>
        <v>61.2015</v>
      </c>
      <c r="K84" s="10">
        <v>84</v>
      </c>
      <c r="L84" s="1"/>
      <c r="M84" s="1"/>
    </row>
    <row r="85" spans="1:13">
      <c r="A85" s="1">
        <v>83</v>
      </c>
      <c r="B85" s="3" t="s">
        <v>823</v>
      </c>
      <c r="C85" s="3">
        <v>78.67</v>
      </c>
      <c r="D85" s="3">
        <f>[1]Sheet1!C85*0.35</f>
        <v>27.5345</v>
      </c>
      <c r="E85" s="1">
        <v>25.6</v>
      </c>
      <c r="F85" s="1">
        <f t="shared" si="2"/>
        <v>53.1345</v>
      </c>
      <c r="G85" s="1">
        <v>83</v>
      </c>
      <c r="H85" s="1">
        <v>8</v>
      </c>
      <c r="I85" s="1">
        <v>0</v>
      </c>
      <c r="J85" s="2">
        <f t="shared" si="3"/>
        <v>61.1345</v>
      </c>
      <c r="K85" s="10">
        <v>85</v>
      </c>
      <c r="L85" s="1"/>
      <c r="M85" s="1"/>
    </row>
    <row r="86" spans="1:13">
      <c r="A86" s="6">
        <v>84</v>
      </c>
      <c r="B86" s="7" t="s">
        <v>824</v>
      </c>
      <c r="C86" s="7">
        <v>82.67</v>
      </c>
      <c r="D86" s="7">
        <f>[1]Sheet1!C86*0.35</f>
        <v>28.9345</v>
      </c>
      <c r="E86" s="6">
        <v>24</v>
      </c>
      <c r="F86" s="6">
        <f t="shared" si="2"/>
        <v>52.9345</v>
      </c>
      <c r="G86" s="6">
        <v>84</v>
      </c>
      <c r="H86" s="6">
        <v>8</v>
      </c>
      <c r="I86" s="6">
        <v>0</v>
      </c>
      <c r="J86" s="2">
        <f t="shared" si="3"/>
        <v>60.9345</v>
      </c>
      <c r="K86" s="10">
        <v>86</v>
      </c>
      <c r="L86" s="6"/>
      <c r="M86" s="6" t="s">
        <v>505</v>
      </c>
    </row>
    <row r="87" spans="1:13">
      <c r="A87" s="1">
        <v>85</v>
      </c>
      <c r="B87" s="1" t="s">
        <v>825</v>
      </c>
      <c r="C87" s="1">
        <v>80.76</v>
      </c>
      <c r="D87" s="2">
        <v>28.266</v>
      </c>
      <c r="E87" s="1">
        <v>24</v>
      </c>
      <c r="F87" s="1">
        <f t="shared" si="2"/>
        <v>52.266</v>
      </c>
      <c r="G87" s="1">
        <v>85</v>
      </c>
      <c r="H87" s="1">
        <v>8</v>
      </c>
      <c r="I87" s="1">
        <v>10</v>
      </c>
      <c r="J87" s="2">
        <f t="shared" si="3"/>
        <v>70.266</v>
      </c>
      <c r="K87" s="10">
        <v>46</v>
      </c>
      <c r="L87" s="1"/>
      <c r="M87" s="1"/>
    </row>
    <row r="88" spans="1:13">
      <c r="A88" s="1">
        <v>86</v>
      </c>
      <c r="B88" s="3" t="s">
        <v>826</v>
      </c>
      <c r="C88" s="3">
        <v>73.81</v>
      </c>
      <c r="D88" s="3">
        <f>[1]Sheet1!C88*0.35</f>
        <v>25.8335</v>
      </c>
      <c r="E88" s="1">
        <v>26</v>
      </c>
      <c r="F88" s="1">
        <f t="shared" si="2"/>
        <v>51.8335</v>
      </c>
      <c r="G88" s="1">
        <v>86</v>
      </c>
      <c r="H88" s="1">
        <v>8</v>
      </c>
      <c r="I88" s="1">
        <v>0</v>
      </c>
      <c r="J88" s="2">
        <f t="shared" si="3"/>
        <v>59.8335</v>
      </c>
      <c r="K88" s="10">
        <v>87</v>
      </c>
      <c r="L88" s="1"/>
      <c r="M88" s="1"/>
    </row>
    <row r="89" spans="1:13">
      <c r="A89" s="1">
        <v>87</v>
      </c>
      <c r="B89" s="3" t="s">
        <v>827</v>
      </c>
      <c r="C89" s="3">
        <v>73.05</v>
      </c>
      <c r="D89" s="3">
        <f>[1]Sheet1!C89*0.35</f>
        <v>25.5675</v>
      </c>
      <c r="E89" s="1">
        <v>25.2</v>
      </c>
      <c r="F89" s="1">
        <f t="shared" si="2"/>
        <v>50.7675</v>
      </c>
      <c r="G89" s="1">
        <v>87</v>
      </c>
      <c r="H89" s="1">
        <v>8</v>
      </c>
      <c r="I89" s="1">
        <v>0</v>
      </c>
      <c r="J89" s="2">
        <f t="shared" si="3"/>
        <v>58.7675</v>
      </c>
      <c r="K89" s="10">
        <v>89</v>
      </c>
      <c r="L89" s="1"/>
      <c r="M89" s="1"/>
    </row>
    <row r="90" spans="1:13">
      <c r="A90" s="6">
        <v>88</v>
      </c>
      <c r="B90" s="6" t="s">
        <v>828</v>
      </c>
      <c r="C90" s="6">
        <v>76.19</v>
      </c>
      <c r="D90" s="8">
        <v>26.6665</v>
      </c>
      <c r="E90" s="6">
        <v>24</v>
      </c>
      <c r="F90" s="6">
        <f t="shared" si="2"/>
        <v>50.6665</v>
      </c>
      <c r="G90" s="6">
        <v>88</v>
      </c>
      <c r="H90" s="6">
        <v>8.5</v>
      </c>
      <c r="I90" s="6">
        <v>0</v>
      </c>
      <c r="J90" s="2">
        <f t="shared" si="3"/>
        <v>59.1665</v>
      </c>
      <c r="K90" s="10">
        <v>88</v>
      </c>
      <c r="L90" s="6"/>
      <c r="M90" s="6" t="s">
        <v>505</v>
      </c>
    </row>
    <row r="91" spans="1:13">
      <c r="A91" s="1">
        <v>89</v>
      </c>
      <c r="B91" s="3" t="s">
        <v>829</v>
      </c>
      <c r="C91" s="3">
        <v>75.24</v>
      </c>
      <c r="D91" s="3">
        <f>[1]Sheet1!C91*0.35</f>
        <v>26.334</v>
      </c>
      <c r="E91" s="1">
        <v>24</v>
      </c>
      <c r="F91" s="1">
        <f t="shared" si="2"/>
        <v>50.334</v>
      </c>
      <c r="G91" s="1">
        <v>89</v>
      </c>
      <c r="H91" s="1">
        <v>8</v>
      </c>
      <c r="I91" s="1">
        <v>0</v>
      </c>
      <c r="J91" s="2">
        <f t="shared" si="3"/>
        <v>58.334</v>
      </c>
      <c r="K91" s="10">
        <v>90</v>
      </c>
      <c r="L91" s="1"/>
      <c r="M91" s="1"/>
    </row>
    <row r="92" spans="1:13">
      <c r="A92" s="1">
        <v>90</v>
      </c>
      <c r="B92" s="3" t="s">
        <v>830</v>
      </c>
      <c r="C92" s="3">
        <v>72.38</v>
      </c>
      <c r="D92" s="3">
        <f>[1]Sheet1!C92*0.35</f>
        <v>25.333</v>
      </c>
      <c r="E92" s="1">
        <v>24.8</v>
      </c>
      <c r="F92" s="1">
        <f t="shared" si="2"/>
        <v>50.133</v>
      </c>
      <c r="G92" s="1">
        <v>90</v>
      </c>
      <c r="H92" s="1">
        <v>8</v>
      </c>
      <c r="I92" s="1">
        <v>0</v>
      </c>
      <c r="J92" s="2">
        <f t="shared" si="3"/>
        <v>58.133</v>
      </c>
      <c r="K92" s="10">
        <v>91</v>
      </c>
      <c r="L92" s="1"/>
      <c r="M92" s="1"/>
    </row>
    <row r="93" spans="1:13">
      <c r="A93" s="1">
        <v>91</v>
      </c>
      <c r="B93" s="1" t="s">
        <v>831</v>
      </c>
      <c r="C93" s="1">
        <v>71.43</v>
      </c>
      <c r="D93" s="2">
        <v>25.0005</v>
      </c>
      <c r="E93" s="1">
        <v>24</v>
      </c>
      <c r="F93" s="1">
        <f t="shared" si="2"/>
        <v>49.0005</v>
      </c>
      <c r="G93" s="1">
        <v>91</v>
      </c>
      <c r="H93" s="1">
        <v>8.5</v>
      </c>
      <c r="I93" s="1">
        <v>0</v>
      </c>
      <c r="J93" s="2">
        <f t="shared" si="3"/>
        <v>57.5005</v>
      </c>
      <c r="K93" s="10">
        <v>92</v>
      </c>
      <c r="L93" s="1"/>
      <c r="M93" s="1"/>
    </row>
    <row r="94" spans="1:13">
      <c r="A94" s="1">
        <v>92</v>
      </c>
      <c r="B94" s="1" t="s">
        <v>832</v>
      </c>
      <c r="C94" s="1">
        <v>70.19</v>
      </c>
      <c r="D94" s="2">
        <v>24.5665</v>
      </c>
      <c r="E94" s="1">
        <v>24.4</v>
      </c>
      <c r="F94" s="1">
        <f t="shared" si="2"/>
        <v>48.9665</v>
      </c>
      <c r="G94" s="1">
        <v>92</v>
      </c>
      <c r="H94" s="1">
        <v>8</v>
      </c>
      <c r="I94" s="1">
        <v>10</v>
      </c>
      <c r="J94" s="2">
        <f t="shared" si="3"/>
        <v>66.9665</v>
      </c>
      <c r="K94" s="10">
        <v>64</v>
      </c>
      <c r="L94" s="1"/>
      <c r="M94" s="1"/>
    </row>
  </sheetData>
  <sortState ref="B3:M94">
    <sortCondition ref="F3:F94" descending="1"/>
  </sortState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国贸</vt:lpstr>
      <vt:lpstr>金融</vt:lpstr>
      <vt:lpstr>信管</vt:lpstr>
      <vt:lpstr>工管</vt:lpstr>
      <vt:lpstr>市营</vt:lpstr>
      <vt:lpstr>电商</vt:lpstr>
      <vt:lpstr>会计</vt:lpstr>
      <vt:lpstr>财管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2020-06-09T16:31:28Z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